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cw/Downloads/website/"/>
    </mc:Choice>
  </mc:AlternateContent>
  <xr:revisionPtr revIDLastSave="0" documentId="8_{D623A82E-D97E-3241-BA3C-BA3A593AA633}" xr6:coauthVersionLast="47" xr6:coauthVersionMax="47" xr10:uidLastSave="{00000000-0000-0000-0000-000000000000}"/>
  <workbookProtection workbookAlgorithmName="SHA-512" workbookHashValue="B5r9yVxdAXjKKCpFdju48OMPFZbhlFO2tAVWXqol2ra4sJ/pFYCQouYOcyI1B04CqDf1m9OyGmxhwqO9Cwp6qg==" workbookSaltValue="I4K2ywEKfuTdMk8vQb5kpg==" workbookSpinCount="100000" lockStructure="1"/>
  <bookViews>
    <workbookView xWindow="0" yWindow="500" windowWidth="28800" windowHeight="16360" xr2:uid="{0DB4E269-F8C7-4C54-9462-84939ABF75C7}"/>
  </bookViews>
  <sheets>
    <sheet name="Vendor Form" sheetId="3" r:id="rId1"/>
    <sheet name="MDM" sheetId="1" state="hidden" r:id="rId2"/>
    <sheet name="Drop down list" sheetId="10" state="hidden" r:id="rId3"/>
  </sheets>
  <externalReferences>
    <externalReference r:id="rId4"/>
  </externalReferences>
  <definedNames>
    <definedName name="_xlnm._FilterDatabase" localSheetId="2" hidden="1">'Drop down list'!$A$1:$S$297</definedName>
    <definedName name="_xlnm._FilterDatabase" localSheetId="1" hidden="1">MDM!$A$4:$C$100</definedName>
    <definedName name="_xlnm._FilterDatabase" localSheetId="0" hidden="1">'Vendor Form'!#REF!</definedName>
    <definedName name="Choose_from_drop_down">'Drop down list'!$F$2:$F$5</definedName>
    <definedName name="Company_Code">'[1]Formulas List'!$E$2:$E$64</definedName>
    <definedName name="Company_Code_for_Ariba">'[1]Formulas List'!$G$2:$G$21</definedName>
    <definedName name="_xlnm.Print_Area" localSheetId="1">MDM!$A$1:$C$100</definedName>
    <definedName name="_xlnm.Print_Area" localSheetId="0">'Vendor Form'!$A$1:$C$51</definedName>
    <definedName name="ERS">'[1]Formulas List'!$Q$2:$Q$4</definedName>
    <definedName name="House_Bank">'[1]Formulas List'!$N$2:$N$5</definedName>
    <definedName name="HyCCCompanyCode">'Drop down list'!#REF!</definedName>
    <definedName name="HyCCPurchaseOrganization">'Drop down list'!#REF!</definedName>
    <definedName name="ICMS_Taxpayer">'[1]Formulas List'!$K$2:$K$4</definedName>
    <definedName name="Incoterms1">'[1]Formulas List'!$P$2:$P$32</definedName>
    <definedName name="Industry_Key">'[1]Formulas List'!$J$2:$J$297</definedName>
    <definedName name="International_Version_Type">'[1]Formulas List'!$L$2:$L$6</definedName>
    <definedName name="Language_of_Vendor">'[1]Formulas List'!$H$2:$H$17</definedName>
    <definedName name="NobianCompanyCode">'Drop down list'!$F$2:$F$5</definedName>
    <definedName name="NobianPurchaseOrganization">'Drop down list'!$E$2:$E$9</definedName>
    <definedName name="Order_Currency">'[1]Formulas List'!$O$2:$O$201</definedName>
    <definedName name="Payment_Term">'[1]Formulas List'!$M$2:$M$19</definedName>
    <definedName name="Purchase_Organization">'[1]Formulas List'!$F$2:$F$82</definedName>
    <definedName name="SaltSpecialtiesCompanyCode">'Drop down list'!#REF!</definedName>
    <definedName name="SaltSpecialtiesPurchaseOrganization">'Drop down list'!#REF!</definedName>
    <definedName name="Stand_Method">'[1]Formulas List'!$I$2:$I$4</definedName>
    <definedName name="test">MDM!$B$6,MDM!$B$8,MDM!$B$9,MDM!#REF!,MDM!$B$10,MDM!$B$11,MDM!#REF!</definedName>
    <definedName name="TypeofRequest">'[1]Formulas List'!$A$2:$A$5</definedName>
    <definedName name="Vendor_account_group">'[1]Formulas List'!$B$2:$B$7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3" l="1"/>
  <c r="A45" i="3"/>
  <c r="A44" i="3"/>
  <c r="A43" i="3"/>
  <c r="B82" i="1" l="1"/>
  <c r="B71" i="1" l="1"/>
  <c r="A39" i="3" l="1"/>
  <c r="B46" i="1" l="1"/>
  <c r="B13" i="1"/>
  <c r="B56" i="1"/>
  <c r="B60" i="1"/>
  <c r="B61" i="1"/>
  <c r="B58" i="1"/>
  <c r="B77" i="1" l="1"/>
  <c r="B78" i="1" l="1"/>
  <c r="B68" i="1" l="1"/>
  <c r="B5" i="1" l="1"/>
  <c r="B27" i="1" l="1"/>
  <c r="B48" i="1"/>
  <c r="B2" i="1" l="1"/>
  <c r="B64" i="1" l="1"/>
  <c r="B76" i="1" l="1"/>
  <c r="B55" i="1"/>
  <c r="B44" i="1"/>
  <c r="B42" i="1" l="1"/>
  <c r="B28" i="1" l="1"/>
  <c r="B15" i="1" l="1"/>
  <c r="B53" i="1" l="1"/>
  <c r="B30" i="1"/>
  <c r="B24" i="1"/>
  <c r="B23" i="1"/>
  <c r="B22" i="1"/>
  <c r="B20" i="1"/>
  <c r="B19" i="1"/>
  <c r="B67" i="1" l="1"/>
  <c r="B66" i="1"/>
  <c r="B57" i="1" l="1"/>
  <c r="B79" i="1"/>
  <c r="B73" i="1"/>
  <c r="B80" i="1"/>
  <c r="B33" i="1"/>
  <c r="B54" i="1"/>
  <c r="B52" i="1"/>
  <c r="B36" i="1"/>
  <c r="B35" i="1"/>
  <c r="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G.M.D. (Gisèle)</author>
    <author>Lv, G. (Gabby)</author>
    <author>Attary, H. (Hanane) [NRISC]</author>
    <author>Falcon Ramos, O.J. (Oliver)</author>
  </authors>
  <commentList>
    <comment ref="A8" authorId="0" shapeId="0" xr:uid="{5A0441E0-C1E1-4D84-B2E4-EA07D103BAB7}">
      <text>
        <r>
          <rPr>
            <sz val="9"/>
            <color indexed="81"/>
            <rFont val="Tahoma"/>
            <family val="2"/>
          </rPr>
          <t xml:space="preserve">
Provide for all requests, except create vendor.</t>
        </r>
      </text>
    </comment>
    <comment ref="A11" authorId="0" shapeId="0" xr:uid="{A9F2C8B8-4AA7-4295-AAA1-C7BE9684E62A}">
      <text>
        <r>
          <rPr>
            <sz val="9"/>
            <color indexed="81"/>
            <rFont val="Tahoma"/>
            <family val="2"/>
          </rPr>
          <t>For which country/company is the vendor to be used.</t>
        </r>
      </text>
    </comment>
    <comment ref="A12" authorId="0" shapeId="0" xr:uid="{52918021-E91C-4D56-9898-94378C0EAE38}">
      <text>
        <r>
          <rPr>
            <sz val="9"/>
            <color indexed="81"/>
            <rFont val="Tahoma"/>
            <family val="2"/>
          </rPr>
          <t xml:space="preserve">
If a prosepect fill so MDM can link the SAP vendor to the ACM ID.  </t>
        </r>
      </text>
    </comment>
    <comment ref="A17" authorId="0" shapeId="0" xr:uid="{F72D0674-1E92-46B8-B408-00D258EEE51C}">
      <text>
        <r>
          <rPr>
            <sz val="9"/>
            <color indexed="81"/>
            <rFont val="Tahoma"/>
            <family val="2"/>
          </rPr>
          <t xml:space="preserve">This is (partly) name of the vendor. To be used by MDM. Example Open PO or ZZDEL </t>
        </r>
        <r>
          <rPr>
            <sz val="9"/>
            <color indexed="81"/>
            <rFont val="Tahoma"/>
            <family val="2"/>
          </rPr>
          <t xml:space="preserve">
</t>
        </r>
      </text>
    </comment>
    <comment ref="A18" authorId="0" shapeId="0" xr:uid="{7552BE24-24FB-4CA7-92AC-2B40FF55148B}">
      <text>
        <r>
          <rPr>
            <sz val="9"/>
            <color indexed="81"/>
            <rFont val="Tahoma"/>
            <family val="2"/>
          </rPr>
          <t>This is normaly empty. To be used by PAO. Example: Duplicate + Vendor # to use, CORLIDO PROJECT</t>
        </r>
      </text>
    </comment>
    <comment ref="A25" authorId="1" shapeId="0" xr:uid="{D292BF2E-A3F9-4EED-900A-65D39FB5AEC5}">
      <text>
        <r>
          <rPr>
            <sz val="9"/>
            <color indexed="81"/>
            <rFont val="Tahoma"/>
            <family val="2"/>
          </rPr>
          <t>Mandatory for North Ireland vendor
(Postal code starting with BT*). Also mandatory to fill in Tax number 6.</t>
        </r>
      </text>
    </comment>
    <comment ref="A26" authorId="0" shapeId="0" xr:uid="{10BC7901-BA06-41B2-910A-46C336676DEF}">
      <text>
        <r>
          <rPr>
            <sz val="9"/>
            <color indexed="81"/>
            <rFont val="Tahoma"/>
            <family val="2"/>
          </rPr>
          <t xml:space="preserve">
Mandatory for Brazil</t>
        </r>
      </text>
    </comment>
    <comment ref="A30" authorId="0" shapeId="0" xr:uid="{6EB72E83-CA66-430B-B2C0-256F6ABBBEAF}">
      <text>
        <r>
          <rPr>
            <sz val="9"/>
            <color indexed="81"/>
            <rFont val="Tahoma"/>
            <family val="2"/>
          </rPr>
          <t xml:space="preserve">
To maintain a Nobian e-mail address for a supplier the approval of PAO Manager.</t>
        </r>
      </text>
    </comment>
    <comment ref="A31" authorId="0" shapeId="0" xr:uid="{A0B12A97-F332-44E8-BD5C-EA7C9D72432D}">
      <text>
        <r>
          <rPr>
            <sz val="9"/>
            <color indexed="81"/>
            <rFont val="Tahoma"/>
            <family val="2"/>
          </rPr>
          <t xml:space="preserve">
E-mail standard, to deviate to printer or fax an approval is needed from PAO Manager.</t>
        </r>
      </text>
    </comment>
    <comment ref="A34" authorId="0" shapeId="0" xr:uid="{97A15669-88EF-4EEC-8817-1FF956791D2E}">
      <text>
        <r>
          <rPr>
            <sz val="9"/>
            <color indexed="81"/>
            <rFont val="Tahoma"/>
            <family val="2"/>
          </rPr>
          <t xml:space="preserve">
VAT Italy is also maintained here. VAT Paksitan is only maintained here.</t>
        </r>
      </text>
    </comment>
    <comment ref="A35" authorId="0" shapeId="0" xr:uid="{12152E9D-0EFD-4D1A-8A2F-1FE318C8DFA8}">
      <text>
        <r>
          <rPr>
            <sz val="9"/>
            <color indexed="81"/>
            <rFont val="Tahoma"/>
            <family val="2"/>
          </rPr>
          <t xml:space="preserve">
VAT Italy is addtionaly maintaied here. It can be a different number.</t>
        </r>
      </text>
    </comment>
    <comment ref="A36" authorId="0" shapeId="0" xr:uid="{3938804D-F503-4E20-BFED-0DD48FD4EE86}">
      <text>
        <r>
          <rPr>
            <sz val="9"/>
            <color indexed="81"/>
            <rFont val="Tahoma"/>
            <family val="2"/>
          </rPr>
          <t xml:space="preserve">
VAT India is maintained only here.</t>
        </r>
      </text>
    </comment>
    <comment ref="A38" authorId="1" shapeId="0" xr:uid="{016E3478-09A0-4D92-8C01-A7DCDC804366}">
      <text>
        <r>
          <rPr>
            <sz val="9"/>
            <color indexed="81"/>
            <rFont val="Tahoma"/>
            <family val="2"/>
          </rPr>
          <t xml:space="preserve">Mandatory for Northern Ireland. Region/Province mandatory!
Replace VAT No. prefix GB with XI.
</t>
        </r>
      </text>
    </comment>
    <comment ref="A39" authorId="0" shapeId="0" xr:uid="{A670C633-E444-465D-BBC2-37F051D8A38D}">
      <text>
        <r>
          <rPr>
            <sz val="9"/>
            <color indexed="81"/>
            <rFont val="Tahoma"/>
            <family val="2"/>
          </rPr>
          <t xml:space="preserve">
Used for Argentina</t>
        </r>
      </text>
    </comment>
    <comment ref="A40" authorId="0" shapeId="0" xr:uid="{437D390D-2C5E-47A8-BD6F-7B405282A8B8}">
      <text>
        <r>
          <rPr>
            <sz val="9"/>
            <color indexed="81"/>
            <rFont val="Tahoma"/>
            <family val="2"/>
          </rPr>
          <t xml:space="preserve">
Used for Argentina</t>
        </r>
      </text>
    </comment>
    <comment ref="A41" authorId="2" shapeId="0" xr:uid="{71FFEFC8-B1FD-4990-B277-A24FDE6FE56A}">
      <text>
        <r>
          <rPr>
            <sz val="9"/>
            <color indexed="81"/>
            <rFont val="Tahoma"/>
            <family val="2"/>
          </rPr>
          <t>Mandatory for Vendor Account Group:
ZINT and ZICP</t>
        </r>
      </text>
    </comment>
    <comment ref="A44" authorId="0" shapeId="0" xr:uid="{28EDA2B2-A765-4582-BD21-46391216F599}">
      <text>
        <r>
          <rPr>
            <sz val="9"/>
            <color indexed="81"/>
            <rFont val="Tahoma"/>
            <family val="2"/>
          </rPr>
          <t xml:space="preserve">
Standard Carrier Alpha Code - Optional for ZCAR</t>
        </r>
      </text>
    </comment>
    <comment ref="A46" authorId="0" shapeId="0" xr:uid="{76490C2A-ADA1-4329-965C-7C145BD21A2F}">
      <text>
        <r>
          <rPr>
            <sz val="9"/>
            <color indexed="81"/>
            <rFont val="Tahoma"/>
            <family val="2"/>
          </rPr>
          <t xml:space="preserve">
007 if Vendor Account Group ZCAR is used.</t>
        </r>
      </text>
    </comment>
    <comment ref="A49" authorId="0" shapeId="0" xr:uid="{947A8AB1-A00A-4B56-92F7-E532535B09AB}">
      <text>
        <r>
          <rPr>
            <sz val="9"/>
            <color indexed="81"/>
            <rFont val="Tahoma"/>
            <family val="2"/>
          </rPr>
          <t>If the vendor is blocked because it is a duplicate, the surviving vendor number shoud be maintained here.</t>
        </r>
      </text>
    </comment>
    <comment ref="A50" authorId="0" shapeId="0" xr:uid="{1BBFABA4-1773-482D-8CE0-7E06195DF79F}">
      <text>
        <r>
          <rPr>
            <sz val="9"/>
            <color indexed="81"/>
            <rFont val="Tahoma"/>
            <family val="2"/>
          </rPr>
          <t>Naming Convention - 
First name and Last Name
eg. Daan van Dort</t>
        </r>
      </text>
    </comment>
    <comment ref="A54" authorId="0" shapeId="0" xr:uid="{E2736A6A-AB20-4D5D-9C94-053ECA31F6D8}">
      <text>
        <r>
          <rPr>
            <sz val="9"/>
            <color indexed="81"/>
            <rFont val="Tahoma"/>
            <family val="2"/>
          </rPr>
          <t>Only applicable for</t>
        </r>
        <r>
          <rPr>
            <b/>
            <sz val="9"/>
            <color indexed="81"/>
            <rFont val="Tahoma"/>
            <family val="2"/>
          </rPr>
          <t xml:space="preserve"> India</t>
        </r>
        <r>
          <rPr>
            <sz val="9"/>
            <color indexed="81"/>
            <rFont val="Tahoma"/>
            <family val="2"/>
          </rPr>
          <t>.</t>
        </r>
      </text>
    </comment>
    <comment ref="A55" authorId="0" shapeId="0" xr:uid="{DE8DBD82-E968-465A-8DA6-05B6867A1C9C}">
      <text>
        <r>
          <rPr>
            <sz val="9"/>
            <color indexed="81"/>
            <rFont val="Tahoma"/>
            <family val="2"/>
          </rPr>
          <t xml:space="preserve">Only applicable for </t>
        </r>
        <r>
          <rPr>
            <b/>
            <sz val="9"/>
            <color indexed="81"/>
            <rFont val="Tahoma"/>
            <family val="2"/>
          </rPr>
          <t xml:space="preserve">India </t>
        </r>
        <r>
          <rPr>
            <sz val="9"/>
            <color indexed="81"/>
            <rFont val="Tahoma"/>
            <family val="2"/>
          </rPr>
          <t>or</t>
        </r>
        <r>
          <rPr>
            <b/>
            <sz val="9"/>
            <color indexed="81"/>
            <rFont val="Tahoma"/>
            <family val="2"/>
          </rPr>
          <t xml:space="preserve"> Arabic Emirates</t>
        </r>
        <r>
          <rPr>
            <sz val="9"/>
            <color indexed="81"/>
            <rFont val="Tahoma"/>
            <family val="2"/>
          </rPr>
          <t>.</t>
        </r>
      </text>
    </comment>
    <comment ref="A58" authorId="0" shapeId="0" xr:uid="{C76724DD-F5BC-4676-8ADF-A793942A36C6}">
      <text>
        <r>
          <rPr>
            <sz val="9"/>
            <color indexed="81"/>
            <rFont val="Tahoma"/>
            <family val="2"/>
          </rPr>
          <t xml:space="preserve">
Only applicable for </t>
        </r>
        <r>
          <rPr>
            <b/>
            <sz val="9"/>
            <color indexed="81"/>
            <rFont val="Tahoma"/>
            <family val="2"/>
          </rPr>
          <t>Spain, Portugal, France</t>
        </r>
        <r>
          <rPr>
            <sz val="9"/>
            <color indexed="81"/>
            <rFont val="Tahoma"/>
            <family val="2"/>
          </rPr>
          <t xml:space="preserve"> and</t>
        </r>
        <r>
          <rPr>
            <b/>
            <sz val="9"/>
            <color indexed="81"/>
            <rFont val="Tahoma"/>
            <family val="2"/>
          </rPr>
          <t xml:space="preserve"> Italy</t>
        </r>
        <r>
          <rPr>
            <sz val="9"/>
            <color indexed="81"/>
            <rFont val="Tahoma"/>
            <family val="2"/>
          </rPr>
          <t xml:space="preserve"> if no IBAN is used.</t>
        </r>
      </text>
    </comment>
    <comment ref="A59" authorId="0" shapeId="0" xr:uid="{25B6B21F-3502-49FC-BA12-11EA54307A97}">
      <text>
        <r>
          <rPr>
            <sz val="9"/>
            <color indexed="81"/>
            <rFont val="Tahoma"/>
            <family val="2"/>
          </rPr>
          <t xml:space="preserve">
If bank account has more than 18 characters. Mandatory Brazil / Optional for China</t>
        </r>
      </text>
    </comment>
    <comment ref="A62" authorId="0" shapeId="0" xr:uid="{BABF236F-2B02-45F5-B390-0D73BE124719}">
      <text>
        <r>
          <rPr>
            <sz val="9"/>
            <color indexed="81"/>
            <rFont val="Tahoma"/>
            <family val="2"/>
          </rPr>
          <t>Currency Code plus 1 digit sequential. Example: EUR1 next Bank Account for vendor is EUR2 If next bank account has different currency then it is USD1.</t>
        </r>
      </text>
    </comment>
    <comment ref="A63" authorId="2" shapeId="0" xr:uid="{CC28683B-F68E-4DB2-B45F-6C4C4A1FFCE1}">
      <text>
        <r>
          <rPr>
            <sz val="9"/>
            <color indexed="81"/>
            <rFont val="Tahoma"/>
            <family val="2"/>
          </rPr>
          <t xml:space="preserve">Call Date/Phone Number/ Receiver/Caller
</t>
        </r>
      </text>
    </comment>
    <comment ref="A66" authorId="0" shapeId="0" xr:uid="{C41DB2AB-97C0-4578-8644-A215F7ECC5AD}">
      <text>
        <r>
          <rPr>
            <sz val="9"/>
            <color indexed="81"/>
            <rFont val="Tahoma"/>
            <family val="2"/>
          </rPr>
          <t>Based on Vendor Account Group
ZVND, ZCAR = 3211000      ZINT= 3311000
ZEMP = 3532500
ZICP = 3311046</t>
        </r>
      </text>
    </comment>
    <comment ref="A67" authorId="0" shapeId="0" xr:uid="{2E051023-353C-4550-AB95-D84C3E2BFBC3}">
      <text>
        <r>
          <rPr>
            <sz val="9"/>
            <color indexed="81"/>
            <rFont val="Tahoma"/>
            <family val="2"/>
          </rPr>
          <t xml:space="preserve">
ZVND, ZCAR = A1              ZINT = A2
ZICP = A3</t>
        </r>
      </text>
    </comment>
    <comment ref="A68" authorId="0" shapeId="0" xr:uid="{0AEA7503-5E12-4D82-8840-7A41A4083A79}">
      <text>
        <r>
          <rPr>
            <sz val="9"/>
            <color indexed="81"/>
            <rFont val="Tahoma"/>
            <family val="2"/>
          </rPr>
          <t>Payment Term Purchasing Org automatically coppied.</t>
        </r>
      </text>
    </comment>
    <comment ref="A70" authorId="0" shapeId="0" xr:uid="{1D7B0FD6-AC5F-4010-AEE2-C5EA727866C3}">
      <text>
        <r>
          <rPr>
            <sz val="9"/>
            <color indexed="81"/>
            <rFont val="Tahoma"/>
            <family val="2"/>
          </rPr>
          <t>Only to be maintained with approval of the PAO Manager.</t>
        </r>
      </text>
    </comment>
    <comment ref="A71" authorId="0" shapeId="0" xr:uid="{04007F8F-2A1A-4D98-8418-30A2073B22F5}">
      <text>
        <r>
          <rPr>
            <sz val="9"/>
            <color indexed="81"/>
            <rFont val="Tahoma"/>
            <family val="2"/>
          </rPr>
          <t xml:space="preserve">Should be flagged for Denmark Bank Giro
</t>
        </r>
      </text>
    </comment>
    <comment ref="A77" authorId="3" shapeId="0" xr:uid="{B08B5B00-06E5-4967-A1A7-E71B9FF17BC2}">
      <text>
        <r>
          <rPr>
            <b/>
            <sz val="9"/>
            <color indexed="81"/>
            <rFont val="Tahoma"/>
            <family val="2"/>
          </rPr>
          <t>P Org starts in "C" or "D", PDC is 2</t>
        </r>
      </text>
    </comment>
    <comment ref="A78" authorId="3" shapeId="0" xr:uid="{F3A1F1F5-56C9-47ED-8771-8554444CA4F5}">
      <text>
        <r>
          <rPr>
            <b/>
            <sz val="9"/>
            <color indexed="81"/>
            <rFont val="Tahoma"/>
            <family val="2"/>
          </rPr>
          <t>P Org starts in "C" or "D", PDC is X</t>
        </r>
        <r>
          <rPr>
            <sz val="9"/>
            <color indexed="81"/>
            <rFont val="Tahoma"/>
            <family val="2"/>
          </rPr>
          <t xml:space="preserve">
</t>
        </r>
      </text>
    </comment>
    <comment ref="A82" authorId="0" shapeId="0" xr:uid="{A9D96E7D-6F17-4468-90EC-7BF080671AE3}">
      <text>
        <r>
          <rPr>
            <b/>
            <sz val="9"/>
            <color indexed="81"/>
            <rFont val="Tahoma"/>
            <family val="2"/>
          </rPr>
          <t>Automatic</t>
        </r>
        <r>
          <rPr>
            <sz val="9"/>
            <color indexed="81"/>
            <rFont val="Tahoma"/>
            <family val="2"/>
          </rPr>
          <t xml:space="preserve"> 
INOB - Z001
DNOB/ CNOB/ ENOB/ GNOB - 0001
TNOB - Empty (MDM will update from 0001 to empty</t>
        </r>
      </text>
    </comment>
    <comment ref="A83" authorId="0" shapeId="0" xr:uid="{430CC920-C8E6-4632-8C30-AD2D6DFAC7AC}">
      <text>
        <r>
          <rPr>
            <sz val="9"/>
            <color indexed="81"/>
            <rFont val="Tahoma"/>
            <family val="2"/>
          </rPr>
          <t>Mainly used for Transport
Evaluated receipt settlement (ERS) - ERS is a process of paying for goods and services from a packing slip rather than from a separate invoice document. The payee uses data in the packing slip to apply for the payments.</t>
        </r>
      </text>
    </comment>
    <comment ref="A95" authorId="0" shapeId="0" xr:uid="{D1DAD85C-EA9A-40AB-AD85-529663D20796}">
      <text>
        <r>
          <rPr>
            <sz val="9"/>
            <color indexed="81"/>
            <rFont val="Tahoma"/>
            <family val="2"/>
          </rPr>
          <t>Only to be maintained with approval of the PAO Manager.</t>
        </r>
      </text>
    </comment>
    <comment ref="A96" authorId="0" shapeId="0" xr:uid="{A06867A9-B5E7-4FF2-80DD-FD1D06BEBF6A}">
      <text>
        <r>
          <rPr>
            <sz val="9"/>
            <color indexed="81"/>
            <rFont val="Tahoma"/>
            <family val="2"/>
          </rPr>
          <t>If the vendor is not active for purchase organization INOB and is needed for contract or sourcing in Ariba, the yy partner should be added to all active purchase organization of the vendor. And not be extended to INOB.</t>
        </r>
      </text>
    </comment>
    <comment ref="A98" authorId="0" shapeId="0" xr:uid="{02AF1A0F-1D90-4749-BCBD-D881416CAA22}">
      <text>
        <r>
          <rPr>
            <sz val="9"/>
            <color indexed="81"/>
            <rFont val="Tahoma"/>
            <family val="2"/>
          </rPr>
          <t xml:space="preserve">
Additional info supplier/ May be used to provide additional info to MDM</t>
        </r>
      </text>
    </comment>
  </commentList>
</comments>
</file>

<file path=xl/sharedStrings.xml><?xml version="1.0" encoding="utf-8"?>
<sst xmlns="http://schemas.openxmlformats.org/spreadsheetml/2006/main" count="896" uniqueCount="769">
  <si>
    <t>Choose from drop down</t>
  </si>
  <si>
    <t>Contact Information</t>
  </si>
  <si>
    <t>House number</t>
  </si>
  <si>
    <t xml:space="preserve">Postal code </t>
  </si>
  <si>
    <t xml:space="preserve">City </t>
  </si>
  <si>
    <t>Comments/Remarks</t>
  </si>
  <si>
    <t>Type of Request</t>
    <phoneticPr fontId="1" type="noConversion"/>
  </si>
  <si>
    <t>Vendor account group</t>
    <phoneticPr fontId="1" type="noConversion"/>
  </si>
  <si>
    <t xml:space="preserve">Recon. Account </t>
  </si>
  <si>
    <t>Cash Management Group</t>
  </si>
  <si>
    <t>Language of Vendor</t>
    <phoneticPr fontId="1" type="noConversion"/>
  </si>
  <si>
    <t>Stand Method</t>
    <phoneticPr fontId="1" type="noConversion"/>
  </si>
  <si>
    <t>Industry Key</t>
    <phoneticPr fontId="1" type="noConversion"/>
  </si>
  <si>
    <t>ICMS Taxpayer</t>
  </si>
  <si>
    <t>Payment Term</t>
    <phoneticPr fontId="1" type="noConversion"/>
  </si>
  <si>
    <t>Order Currency</t>
    <phoneticPr fontId="1" type="noConversion"/>
  </si>
  <si>
    <t>Incoterms1</t>
    <phoneticPr fontId="1" type="noConversion"/>
  </si>
  <si>
    <t>ERS</t>
    <phoneticPr fontId="1" type="noConversion"/>
  </si>
  <si>
    <t>Payment Method</t>
  </si>
  <si>
    <t>Choose from drop down</t>
    <phoneticPr fontId="3" type="noConversion"/>
  </si>
  <si>
    <t>Email</t>
  </si>
  <si>
    <t>Create New Vendor</t>
  </si>
  <si>
    <t>ZVND- Third Party Vendor</t>
    <phoneticPr fontId="1" type="noConversion"/>
  </si>
  <si>
    <t>3211000 - Supplies</t>
    <phoneticPr fontId="1" type="noConversion"/>
  </si>
  <si>
    <t>A1 - Vendors third parties</t>
    <phoneticPr fontId="1" type="noConversion"/>
  </si>
  <si>
    <t>English</t>
    <phoneticPr fontId="1" type="noConversion"/>
  </si>
  <si>
    <t>Printer</t>
  </si>
  <si>
    <t>A004 - 0 days end of month invoice + 4 days</t>
  </si>
  <si>
    <t>ADP</t>
  </si>
  <si>
    <t>CAS - Collect and shipped</t>
  </si>
  <si>
    <t>Yes</t>
    <phoneticPr fontId="1" type="noConversion"/>
  </si>
  <si>
    <t>Belgium</t>
  </si>
  <si>
    <t>A1 - Vendors third parties</t>
  </si>
  <si>
    <t>Fax</t>
  </si>
  <si>
    <t>1 - Tax Jurisdiction start with region without ‘C’</t>
  </si>
  <si>
    <t>Chinese</t>
  </si>
  <si>
    <t>A014 - 0 days end of month invoice + 14 days</t>
  </si>
  <si>
    <t>AED</t>
  </si>
  <si>
    <t>CFR - Costs and freight</t>
  </si>
  <si>
    <t>No</t>
    <phoneticPr fontId="1" type="noConversion"/>
  </si>
  <si>
    <t>Change Payment Term</t>
  </si>
  <si>
    <t>Denmark</t>
  </si>
  <si>
    <t>3311000 - Intercompany – current accounts payables</t>
    <phoneticPr fontId="1" type="noConversion"/>
  </si>
  <si>
    <t>Chinese Trad.</t>
    <phoneticPr fontId="1" type="noConversion"/>
  </si>
  <si>
    <t>9 - Tax Jurisdiction start with region + ‘C’</t>
  </si>
  <si>
    <t>A034 - 30 days end of month invoice +4</t>
  </si>
  <si>
    <t>AFA</t>
  </si>
  <si>
    <t>CIF - Costs, insurance &amp; freight</t>
  </si>
  <si>
    <t>Change Industry Key</t>
  </si>
  <si>
    <t>Finland</t>
  </si>
  <si>
    <t>3532500 - Expenses payable to employees</t>
    <phoneticPr fontId="1" type="noConversion"/>
  </si>
  <si>
    <t>NA - Not Applicable</t>
    <phoneticPr fontId="1" type="noConversion"/>
  </si>
  <si>
    <t>Danish</t>
    <phoneticPr fontId="1" type="noConversion"/>
  </si>
  <si>
    <t>A044 - 30 days end of month invoice + 14 days</t>
  </si>
  <si>
    <t>AFN</t>
  </si>
  <si>
    <t>CIP - Carriage and insurance paid to</t>
  </si>
  <si>
    <t>France</t>
  </si>
  <si>
    <t>ZICP- Inter Company(ICSTO/STO Only)</t>
    <phoneticPr fontId="1" type="noConversion"/>
  </si>
  <si>
    <t>3311046 - Intercompany current account payables</t>
    <phoneticPr fontId="1" type="noConversion"/>
  </si>
  <si>
    <t>A3 -  Vendors within the BU</t>
    <phoneticPr fontId="1" type="noConversion"/>
  </si>
  <si>
    <t>Dutch</t>
    <phoneticPr fontId="1" type="noConversion"/>
  </si>
  <si>
    <t>A064 - 60 days end of month of invoice +4 days</t>
  </si>
  <si>
    <t>ALL</t>
  </si>
  <si>
    <t>CPT - Carriage paid to</t>
  </si>
  <si>
    <t>Extend Purchase Organization</t>
  </si>
  <si>
    <t>Germany</t>
  </si>
  <si>
    <t>Finnish</t>
    <phoneticPr fontId="1" type="noConversion"/>
  </si>
  <si>
    <t>A074 - 60 days end of month of invoice + 14 days</t>
  </si>
  <si>
    <t>AMD</t>
  </si>
  <si>
    <t>DAF - Delivered at frontier</t>
  </si>
  <si>
    <t>Extend Company Code</t>
  </si>
  <si>
    <t>India</t>
  </si>
  <si>
    <t>Russia</t>
  </si>
  <si>
    <t>DK - 1091</t>
  </si>
  <si>
    <t>French</t>
    <phoneticPr fontId="1" type="noConversion"/>
  </si>
  <si>
    <t>A094 - 90 days end of month of invoice +4 days</t>
  </si>
  <si>
    <t>ANG</t>
  </si>
  <si>
    <t>DAP - Delivered at Place</t>
  </si>
  <si>
    <t>Italy</t>
  </si>
  <si>
    <t>German</t>
    <phoneticPr fontId="1" type="noConversion"/>
  </si>
  <si>
    <t>A104 - 90 days end of month of invoice + 14 days</t>
  </si>
  <si>
    <t>AOA</t>
  </si>
  <si>
    <t>DDP - Delivered Duty Paid</t>
  </si>
  <si>
    <t>Netherlands</t>
  </si>
  <si>
    <t>A184 - 180 days end of month of invoice + 4 days</t>
  </si>
  <si>
    <t>AON</t>
  </si>
  <si>
    <t>DDU - Delivered Duty Unpaid</t>
  </si>
  <si>
    <t>Norway</t>
  </si>
  <si>
    <t>Japanese</t>
    <phoneticPr fontId="1" type="noConversion"/>
  </si>
  <si>
    <t>A194 - 180 days end of month of invoice + 14 days</t>
  </si>
  <si>
    <t>AOR</t>
  </si>
  <si>
    <t>DEQ - Delivered ex quay (duty paid)</t>
  </si>
  <si>
    <t>Pakistan</t>
  </si>
  <si>
    <t>Norwegian</t>
  </si>
  <si>
    <t>ARS</t>
  </si>
  <si>
    <t>DES - Delivered ex ship</t>
  </si>
  <si>
    <t>Spain</t>
  </si>
  <si>
    <t>Portuguese</t>
  </si>
  <si>
    <t>C007 - 7 days date of invoice</t>
  </si>
  <si>
    <t>ATS</t>
  </si>
  <si>
    <t>DPU - Delivered at Place Unloaded</t>
    <phoneticPr fontId="1" type="noConversion"/>
  </si>
  <si>
    <t>Sweden</t>
  </si>
  <si>
    <t>Russian</t>
  </si>
  <si>
    <t>C014 - 14 days date of invoice</t>
  </si>
  <si>
    <t>AUD</t>
  </si>
  <si>
    <t>EXW - Ex Works</t>
  </si>
  <si>
    <t>Switzerland</t>
  </si>
  <si>
    <t>Spanish</t>
  </si>
  <si>
    <t>C030 - 30 days date of invoice</t>
  </si>
  <si>
    <t>AWG</t>
  </si>
  <si>
    <t>FAS - Free Alongside Ship</t>
  </si>
  <si>
    <t>United Kingdom</t>
  </si>
  <si>
    <t>Swedish</t>
  </si>
  <si>
    <t>C060 - 60 days date of invoice</t>
  </si>
  <si>
    <t>AZM</t>
  </si>
  <si>
    <t>FCA - Free Carrier</t>
  </si>
  <si>
    <t>C090 - 90 days date of invoice</t>
  </si>
  <si>
    <t>BAM</t>
  </si>
  <si>
    <t>FDA - FOB Destination pre-paid &amp; add</t>
  </si>
  <si>
    <t>D030 - Against draft 30 days after date of shipment (only for PK ICSTO)</t>
    <phoneticPr fontId="1" type="noConversion"/>
  </si>
  <si>
    <t>BBD</t>
  </si>
  <si>
    <t>FDC - FOB Destination collect</t>
  </si>
  <si>
    <t>BDT</t>
  </si>
  <si>
    <t>FDD - FOB Destination, Delivered</t>
  </si>
  <si>
    <t>BEF</t>
  </si>
  <si>
    <t>FDP - FOB Destination pre-paid</t>
  </si>
  <si>
    <t>BGN</t>
  </si>
  <si>
    <t>FEW - Freight Equalized</t>
  </si>
  <si>
    <t>BHD</t>
  </si>
  <si>
    <t>FH - Free house</t>
  </si>
  <si>
    <t>BIF</t>
  </si>
  <si>
    <t>FOA - Prepay and Add</t>
  </si>
  <si>
    <t>BMD</t>
  </si>
  <si>
    <t>FOB - Free on board</t>
  </si>
  <si>
    <t>BND</t>
  </si>
  <si>
    <t>FOC - FOB Origin, Collect</t>
  </si>
  <si>
    <t>BOB</t>
  </si>
  <si>
    <t>FOD - FOB Origin, Delivered</t>
  </si>
  <si>
    <t>BRL</t>
  </si>
  <si>
    <t>FOT - FOB Origin,Cust.PU,Col,w/FA</t>
  </si>
  <si>
    <t>PD10 - Real estate services</t>
  </si>
  <si>
    <t>BSD</t>
  </si>
  <si>
    <t>FOU - FOB Origin, Customer</t>
  </si>
  <si>
    <t>PD11 - Business park</t>
  </si>
  <si>
    <t>BTN</t>
  </si>
  <si>
    <t>PPA - Prepaid and add</t>
  </si>
  <si>
    <t>BWP</t>
  </si>
  <si>
    <t>PPD - Prepaid delivery</t>
  </si>
  <si>
    <t>BYB</t>
  </si>
  <si>
    <t>ZNO - Not applicable</t>
  </si>
  <si>
    <t>PD14 - University</t>
  </si>
  <si>
    <t>BYR</t>
  </si>
  <si>
    <t>PD15 - Warehouse store</t>
  </si>
  <si>
    <t>BZD</t>
  </si>
  <si>
    <t>CAD</t>
  </si>
  <si>
    <t>PE10 - Electricity</t>
  </si>
  <si>
    <t>CDF</t>
  </si>
  <si>
    <t>CFP</t>
  </si>
  <si>
    <t>PE20 - Energy - Other</t>
  </si>
  <si>
    <t>CHF</t>
  </si>
  <si>
    <t>PE30 - Gas</t>
  </si>
  <si>
    <t>CLP</t>
  </si>
  <si>
    <t>PE40 - Steam</t>
  </si>
  <si>
    <t>CNY</t>
  </si>
  <si>
    <t>COP</t>
  </si>
  <si>
    <t>CRC</t>
  </si>
  <si>
    <t>CSD</t>
  </si>
  <si>
    <t>CUP</t>
  </si>
  <si>
    <t>PH22 - Cylinder / Bulk gas</t>
  </si>
  <si>
    <t>CVE</t>
  </si>
  <si>
    <t>CYP</t>
  </si>
  <si>
    <t>CZK</t>
  </si>
  <si>
    <t>DEM</t>
  </si>
  <si>
    <t>DEM3</t>
  </si>
  <si>
    <t>DJF</t>
  </si>
  <si>
    <t>DKK</t>
  </si>
  <si>
    <t>DOP</t>
  </si>
  <si>
    <t>DZD</t>
  </si>
  <si>
    <t>ECS</t>
  </si>
  <si>
    <t>EEK</t>
  </si>
  <si>
    <t>EGP</t>
  </si>
  <si>
    <t>ERN</t>
  </si>
  <si>
    <t>PL10 - Air</t>
  </si>
  <si>
    <t>ESP</t>
  </si>
  <si>
    <t>PL18 - Logistics - TBA</t>
  </si>
  <si>
    <t>ETB</t>
  </si>
  <si>
    <t>PL20 - Parcel</t>
  </si>
  <si>
    <t>EUR</t>
  </si>
  <si>
    <t>FIM</t>
  </si>
  <si>
    <t>FJD</t>
  </si>
  <si>
    <t>FKP</t>
  </si>
  <si>
    <t>PL35 - Rail Cars</t>
  </si>
  <si>
    <t>FRF</t>
  </si>
  <si>
    <t>PL36 - Chassis</t>
  </si>
  <si>
    <t>GBP</t>
  </si>
  <si>
    <t>PL37 - Maintenance&amp;Repair</t>
  </si>
  <si>
    <t>GEL</t>
  </si>
  <si>
    <t>GHC</t>
  </si>
  <si>
    <t>GIP</t>
  </si>
  <si>
    <t>GMD</t>
  </si>
  <si>
    <t>GNF</t>
  </si>
  <si>
    <t>GRD</t>
  </si>
  <si>
    <t>PL60 - Rail</t>
  </si>
  <si>
    <t>GTQ</t>
  </si>
  <si>
    <t>PL70 - Road Packed</t>
  </si>
  <si>
    <t>GWP</t>
  </si>
  <si>
    <t>PL80 - Sea Containers</t>
  </si>
  <si>
    <t>GYD</t>
  </si>
  <si>
    <t>PL81 - Freight Forwarding</t>
  </si>
  <si>
    <t>HKD</t>
  </si>
  <si>
    <t>PL82 - Barge</t>
  </si>
  <si>
    <t>HNL</t>
  </si>
  <si>
    <t>HRK</t>
  </si>
  <si>
    <t>HTG</t>
  </si>
  <si>
    <t>PL92 - Packed Warehousing</t>
  </si>
  <si>
    <t>HUF</t>
  </si>
  <si>
    <t>PL93 - Bulk Warehousing</t>
  </si>
  <si>
    <t>IDR</t>
  </si>
  <si>
    <t>PL94 - Road Bulk Dry</t>
  </si>
  <si>
    <t>IEP</t>
  </si>
  <si>
    <t>ILS</t>
  </si>
  <si>
    <t>INR</t>
  </si>
  <si>
    <t>IQD</t>
  </si>
  <si>
    <t>IRR</t>
  </si>
  <si>
    <t>PLS5 - Benchmark&amp;Consulting</t>
  </si>
  <si>
    <t>ISK</t>
  </si>
  <si>
    <t>PM10 - Advertising Agency</t>
  </si>
  <si>
    <t>ITL</t>
  </si>
  <si>
    <t>JMD</t>
  </si>
  <si>
    <t>PM21 - Cakes</t>
  </si>
  <si>
    <t>JOD</t>
  </si>
  <si>
    <t>PM22 - Flower</t>
  </si>
  <si>
    <t>JPY</t>
  </si>
  <si>
    <t>KES</t>
  </si>
  <si>
    <t>PM24 - Giftvouchers</t>
  </si>
  <si>
    <t>KGS</t>
  </si>
  <si>
    <t>KHR</t>
  </si>
  <si>
    <t>KMF</t>
  </si>
  <si>
    <t>KPW</t>
  </si>
  <si>
    <t>PM32 - Fleet Management</t>
  </si>
  <si>
    <t>KRW</t>
  </si>
  <si>
    <t>PM33 - Fuel</t>
  </si>
  <si>
    <t>KWD</t>
  </si>
  <si>
    <t>PM34 - Maintenance &amp; Repair</t>
  </si>
  <si>
    <t>KYD</t>
  </si>
  <si>
    <t>PM35 - Vehicle Leasing</t>
  </si>
  <si>
    <t>KZT</t>
  </si>
  <si>
    <t>PM36 - Vehicles</t>
  </si>
  <si>
    <t>LAK</t>
  </si>
  <si>
    <t>PM40 - Color collateral</t>
  </si>
  <si>
    <t>LBP</t>
  </si>
  <si>
    <t>PM50 - Media</t>
  </si>
  <si>
    <t>LKR</t>
  </si>
  <si>
    <t>LRD</t>
  </si>
  <si>
    <t>LSL</t>
  </si>
  <si>
    <t>PM71 - PR &amp; Sponsorship</t>
  </si>
  <si>
    <t>LTL</t>
  </si>
  <si>
    <t>LUF</t>
  </si>
  <si>
    <t>LVL</t>
  </si>
  <si>
    <t>LYD</t>
  </si>
  <si>
    <t>PM75 - Direct mail</t>
  </si>
  <si>
    <t>MAD</t>
  </si>
  <si>
    <t>PM76 - Digital Marketing</t>
  </si>
  <si>
    <t>MDL</t>
  </si>
  <si>
    <t>PM77 - Market research</t>
  </si>
  <si>
    <t>MGA</t>
  </si>
  <si>
    <t>PM78 - Mixing Machines</t>
  </si>
  <si>
    <t>MGF</t>
  </si>
  <si>
    <t>MKD</t>
  </si>
  <si>
    <t>PM80 - Point of Sales</t>
  </si>
  <si>
    <t>MMK</t>
  </si>
  <si>
    <t>PM81 - Sales promotion</t>
  </si>
  <si>
    <t>MNT</t>
  </si>
  <si>
    <t>PM82 - Commercial printing</t>
  </si>
  <si>
    <t>MOP</t>
  </si>
  <si>
    <t>PM83 - Design</t>
  </si>
  <si>
    <t>MRO</t>
  </si>
  <si>
    <t>MTL</t>
  </si>
  <si>
    <t>PM85 - Spectrophotometers</t>
  </si>
  <si>
    <t>MUR</t>
  </si>
  <si>
    <t>PM90 - Products For Resale</t>
  </si>
  <si>
    <t>MVR</t>
  </si>
  <si>
    <t>PM91 - Display</t>
  </si>
  <si>
    <t>MWK</t>
  </si>
  <si>
    <t>MXN</t>
  </si>
  <si>
    <t>PM93 - POS Furniture</t>
  </si>
  <si>
    <t>MYR</t>
  </si>
  <si>
    <t>PM94 - Racking</t>
  </si>
  <si>
    <t>MZM</t>
  </si>
  <si>
    <t>NAD</t>
  </si>
  <si>
    <t>NGN</t>
  </si>
  <si>
    <t>PMA1 - Air transport</t>
  </si>
  <si>
    <t>NIO</t>
  </si>
  <si>
    <t>PMA2 - Carrental</t>
  </si>
  <si>
    <t>NLG</t>
  </si>
  <si>
    <t>PMA3 - Passport &amp; Visa</t>
  </si>
  <si>
    <t>NOK</t>
  </si>
  <si>
    <t>PMA4 - Payment solutions</t>
  </si>
  <si>
    <t>NPR</t>
  </si>
  <si>
    <t>PMA5 - Rail transport</t>
  </si>
  <si>
    <t>NZD</t>
  </si>
  <si>
    <t>PMA6 - Taxi services</t>
  </si>
  <si>
    <t>OMR</t>
  </si>
  <si>
    <t>PAB</t>
  </si>
  <si>
    <t>PMA8 - Travel agents</t>
  </si>
  <si>
    <t>PEN</t>
  </si>
  <si>
    <t>PGK</t>
  </si>
  <si>
    <t>PMS2 - Advertising</t>
  </si>
  <si>
    <t>PHP</t>
  </si>
  <si>
    <t>PMS4 - HR Services</t>
  </si>
  <si>
    <t>PKR</t>
  </si>
  <si>
    <t>PMS5 - Travel &amp; expenses</t>
  </si>
  <si>
    <t>PLN</t>
  </si>
  <si>
    <t>PMS6 - Car Lease</t>
  </si>
  <si>
    <t>PTE</t>
  </si>
  <si>
    <t>PYG</t>
  </si>
  <si>
    <t>QAR</t>
  </si>
  <si>
    <t>ROL</t>
  </si>
  <si>
    <t>RON</t>
  </si>
  <si>
    <t>RUB</t>
  </si>
  <si>
    <t>RWF</t>
  </si>
  <si>
    <t>SAR</t>
  </si>
  <si>
    <t>SBD</t>
  </si>
  <si>
    <t>SCR</t>
  </si>
  <si>
    <t>SDD</t>
  </si>
  <si>
    <t>SDP</t>
  </si>
  <si>
    <t>SEK</t>
  </si>
  <si>
    <t>SGD</t>
  </si>
  <si>
    <t>SHP</t>
  </si>
  <si>
    <t>SIT</t>
  </si>
  <si>
    <t>PPS6 - Facility Management</t>
  </si>
  <si>
    <t>SKK</t>
  </si>
  <si>
    <t>PPS7 - Gasses</t>
  </si>
  <si>
    <t>SLL</t>
  </si>
  <si>
    <t>SOS</t>
  </si>
  <si>
    <t>SRD</t>
  </si>
  <si>
    <t>SRG</t>
  </si>
  <si>
    <t>STD</t>
  </si>
  <si>
    <t>SUR</t>
  </si>
  <si>
    <t>SVC</t>
  </si>
  <si>
    <t>SYP</t>
  </si>
  <si>
    <t>PR99 - PR Vendor</t>
  </si>
  <si>
    <t>SZL</t>
  </si>
  <si>
    <t>PS10 - Equipment</t>
  </si>
  <si>
    <t>THB</t>
  </si>
  <si>
    <t>PS11 - Electrical Equipment</t>
  </si>
  <si>
    <t>TJR</t>
  </si>
  <si>
    <t>TJS</t>
  </si>
  <si>
    <t>TMM</t>
  </si>
  <si>
    <t>PS14 - Rotating Equipment</t>
  </si>
  <si>
    <t>TND</t>
  </si>
  <si>
    <t>PS15 - Static Equipment</t>
  </si>
  <si>
    <t>TOP</t>
  </si>
  <si>
    <t>PS16 - Building Maintenance</t>
  </si>
  <si>
    <t>TPE</t>
  </si>
  <si>
    <t>PS17 - Cleaning</t>
  </si>
  <si>
    <t>TRL</t>
  </si>
  <si>
    <t>PS18 - Furniture</t>
  </si>
  <si>
    <t>TRY</t>
  </si>
  <si>
    <t>PS19 - Security</t>
  </si>
  <si>
    <t>TTD</t>
  </si>
  <si>
    <t>TWD</t>
  </si>
  <si>
    <t>PS21 - Facility costs</t>
  </si>
  <si>
    <t>TZS</t>
  </si>
  <si>
    <t>PS22 - Catering</t>
  </si>
  <si>
    <t>UAH</t>
  </si>
  <si>
    <t>UGX</t>
  </si>
  <si>
    <t>PS24 - Healthcare</t>
  </si>
  <si>
    <t>USD</t>
  </si>
  <si>
    <t>PS25 - HVAC Services</t>
  </si>
  <si>
    <t>USDN</t>
  </si>
  <si>
    <t>PS26 - Restaurants</t>
  </si>
  <si>
    <t>UYU</t>
  </si>
  <si>
    <t>UZS</t>
  </si>
  <si>
    <t>PS28 - Hotels</t>
  </si>
  <si>
    <t>VEB</t>
  </si>
  <si>
    <t>PS29 - Meeting facilities</t>
  </si>
  <si>
    <t>VEF</t>
  </si>
  <si>
    <t>VES</t>
  </si>
  <si>
    <t>PS31 - Vending</t>
  </si>
  <si>
    <t>VND</t>
  </si>
  <si>
    <t>VUV</t>
  </si>
  <si>
    <t>WST</t>
  </si>
  <si>
    <t>PS41 - Calibration Services</t>
  </si>
  <si>
    <t>XAF</t>
  </si>
  <si>
    <t>PS42 - Lab consumables</t>
  </si>
  <si>
    <t>XCD</t>
  </si>
  <si>
    <t>PS43 - Lab equipment</t>
  </si>
  <si>
    <t>XDS</t>
  </si>
  <si>
    <t>PS44 - Lab Furniture</t>
  </si>
  <si>
    <t>XEU</t>
  </si>
  <si>
    <t>PS45 - Lab services</t>
  </si>
  <si>
    <t>XOF</t>
  </si>
  <si>
    <t>PS50 - MRO (components)</t>
  </si>
  <si>
    <t>XPF</t>
  </si>
  <si>
    <t>PS51 - Electro supply</t>
  </si>
  <si>
    <t>YER</t>
  </si>
  <si>
    <t>PS52 - Fasteners</t>
  </si>
  <si>
    <t>YUM</t>
  </si>
  <si>
    <t>PS53 - Filters</t>
  </si>
  <si>
    <t>ZAR</t>
  </si>
  <si>
    <t>ZMK</t>
  </si>
  <si>
    <t>PS55 - Industrial Hoses</t>
  </si>
  <si>
    <t>ZRN</t>
  </si>
  <si>
    <t>PS56 - Metals</t>
  </si>
  <si>
    <t>ZWD</t>
  </si>
  <si>
    <t>PS57 - Pipe, Fittings</t>
  </si>
  <si>
    <t>PS58 - Plumbing Materials</t>
  </si>
  <si>
    <t>PS59 - Power &amp; Hand Tools</t>
  </si>
  <si>
    <t>PS61 - Seals</t>
  </si>
  <si>
    <t>PS62 - Specific spare parts</t>
  </si>
  <si>
    <t>PS64 - Instrumentation</t>
  </si>
  <si>
    <t>PS67 - PPE</t>
  </si>
  <si>
    <t>PS70 - QHSE services</t>
  </si>
  <si>
    <t>PS73 - ISO Certification</t>
  </si>
  <si>
    <t>PS74 - Reach Services</t>
  </si>
  <si>
    <t>PS90 - Technical Services</t>
  </si>
  <si>
    <t>PS92 - Engineering Services</t>
  </si>
  <si>
    <t>PS95 - Civil Services</t>
  </si>
  <si>
    <t>PSA1 - Conveyors</t>
  </si>
  <si>
    <t>PSA2 - Cranes</t>
  </si>
  <si>
    <t>PSA3 - Forklift trucks</t>
  </si>
  <si>
    <t>PSA4 - Industrial trucks</t>
  </si>
  <si>
    <t>PSO1 - SOC&amp;S - Other</t>
  </si>
  <si>
    <t>PT20 - Consulting</t>
  </si>
  <si>
    <t>PT31 - Payroll Services</t>
  </si>
  <si>
    <t>PT32 - Recruitment Services</t>
  </si>
  <si>
    <t>PT33 - Expat Services</t>
  </si>
  <si>
    <t>PT51 - Data Center Services</t>
  </si>
  <si>
    <t>PT52 - Internet Services</t>
  </si>
  <si>
    <t>PT55 - Workplace Services</t>
  </si>
  <si>
    <t>PT70 - Information Services</t>
  </si>
  <si>
    <t>PT80 - Insurances</t>
  </si>
  <si>
    <t>PT90 - Legal Services</t>
  </si>
  <si>
    <t>PTA1 - Office Supplies</t>
  </si>
  <si>
    <t>PTB3 - Healthcare Services</t>
  </si>
  <si>
    <t>PTC2 - Contracted labor</t>
  </si>
  <si>
    <t>PTS2 - ICT Hardware</t>
  </si>
  <si>
    <t>PTS6 - Legal</t>
  </si>
  <si>
    <t>RDO1 - Real Estate - Other</t>
  </si>
  <si>
    <t>Initial Screen</t>
  </si>
  <si>
    <t>Fill in</t>
  </si>
  <si>
    <t>Type of Request 1</t>
  </si>
  <si>
    <t>PAO</t>
  </si>
  <si>
    <t>Type of Request 2</t>
  </si>
  <si>
    <t>Vendor Number</t>
  </si>
  <si>
    <t>Purchase Organization</t>
    <phoneticPr fontId="0" type="noConversion"/>
  </si>
  <si>
    <t>General Data (English)</t>
  </si>
  <si>
    <t xml:space="preserve">Vendor name </t>
  </si>
  <si>
    <t>Automatic</t>
  </si>
  <si>
    <t>Vendor name 2 (if necessary)</t>
  </si>
  <si>
    <t>Optional</t>
  </si>
  <si>
    <t>Street</t>
    <phoneticPr fontId="0" type="noConversion"/>
  </si>
  <si>
    <t>Street 2</t>
    <phoneticPr fontId="0" type="noConversion"/>
  </si>
  <si>
    <t xml:space="preserve">Country </t>
  </si>
  <si>
    <t>ICMS Taxpayer</t>
    <phoneticPr fontId="1" type="noConversion"/>
  </si>
  <si>
    <t>Not applicable</t>
  </si>
  <si>
    <t>Language of Vendor</t>
    <phoneticPr fontId="0" type="noConversion"/>
  </si>
  <si>
    <t xml:space="preserve">Telephone no. </t>
  </si>
  <si>
    <t xml:space="preserve">Fax no. </t>
  </si>
  <si>
    <t>Control Data</t>
    <phoneticPr fontId="0" type="noConversion"/>
  </si>
  <si>
    <t>VAT No.</t>
  </si>
  <si>
    <t xml:space="preserve">Tax number 1 </t>
  </si>
  <si>
    <t xml:space="preserve">Tax number 2 </t>
    <phoneticPr fontId="0" type="noConversion"/>
  </si>
  <si>
    <t xml:space="preserve">Tax number 3 </t>
    <phoneticPr fontId="0" type="noConversion"/>
  </si>
  <si>
    <t>Tax number 4</t>
  </si>
  <si>
    <t>Tax Number Type</t>
    <phoneticPr fontId="0" type="noConversion"/>
  </si>
  <si>
    <t>Tax Type</t>
  </si>
  <si>
    <t xml:space="preserve">Trading partner </t>
  </si>
  <si>
    <t>Cred.info no. (D.U.N.S. nr)</t>
  </si>
  <si>
    <t>Industry Key</t>
  </si>
  <si>
    <t>Group Key/ Parent Vendor</t>
  </si>
  <si>
    <t>ServAntProcGrp</t>
  </si>
  <si>
    <t>Payment Transactions</t>
    <phoneticPr fontId="0" type="noConversion"/>
  </si>
  <si>
    <t>Bank Country</t>
  </si>
  <si>
    <t>Bank Name</t>
    <phoneticPr fontId="0" type="noConversion"/>
  </si>
  <si>
    <t>Bank key / Routing Number</t>
  </si>
  <si>
    <t>Bank account</t>
    <phoneticPr fontId="0" type="noConversion"/>
  </si>
  <si>
    <t>Account Holder</t>
    <phoneticPr fontId="0" type="noConversion"/>
  </si>
  <si>
    <t>Bank control key</t>
  </si>
  <si>
    <t>Reference Details</t>
    <phoneticPr fontId="0" type="noConversion"/>
  </si>
  <si>
    <t>BIC/Swift code</t>
  </si>
  <si>
    <t>IBAN No.</t>
  </si>
  <si>
    <t xml:space="preserve">Partner Bank Type </t>
    <phoneticPr fontId="0" type="noConversion"/>
  </si>
  <si>
    <t>Bank account phone confirmation</t>
  </si>
  <si>
    <t>Company Code Data</t>
    <phoneticPr fontId="0" type="noConversion"/>
  </si>
  <si>
    <t>Payment term</t>
    <phoneticPr fontId="0" type="noConversion"/>
  </si>
  <si>
    <t>Payment method</t>
    <phoneticPr fontId="0" type="noConversion"/>
  </si>
  <si>
    <t xml:space="preserve">Alternative payee </t>
    <phoneticPr fontId="0" type="noConversion"/>
  </si>
  <si>
    <t>Purchasing Org Data</t>
    <phoneticPr fontId="0" type="noConversion"/>
  </si>
  <si>
    <t xml:space="preserve">Order currency </t>
  </si>
  <si>
    <t>Payment term</t>
  </si>
  <si>
    <t xml:space="preserve">Incoterms 1 </t>
    <phoneticPr fontId="0" type="noConversion"/>
  </si>
  <si>
    <t xml:space="preserve">Incoterms 2 </t>
    <phoneticPr fontId="0" type="noConversion"/>
  </si>
  <si>
    <t>Sales Person</t>
  </si>
  <si>
    <t>Sales Telephone</t>
  </si>
  <si>
    <t>ERS</t>
    <phoneticPr fontId="0" type="noConversion"/>
  </si>
  <si>
    <t>Withholding tax Accounting</t>
  </si>
  <si>
    <t>Wth.t.type</t>
  </si>
  <si>
    <t>W/tax code</t>
    <phoneticPr fontId="0" type="noConversion"/>
  </si>
  <si>
    <t>Liable</t>
  </si>
  <si>
    <t>Exemption number</t>
  </si>
  <si>
    <t>Exem.%</t>
    <phoneticPr fontId="0" type="noConversion"/>
  </si>
  <si>
    <t>Exempt from</t>
  </si>
  <si>
    <t>Exempt to</t>
  </si>
  <si>
    <t>Partner Functions</t>
    <phoneticPr fontId="0" type="noConversion"/>
  </si>
  <si>
    <t>Ordering Address</t>
    <phoneticPr fontId="0" type="noConversion"/>
  </si>
  <si>
    <t xml:space="preserve">Vendor  </t>
    <phoneticPr fontId="0" type="noConversion"/>
  </si>
  <si>
    <t>YY Partner - Ariba Upstream Replication</t>
  </si>
  <si>
    <t>Additional Information</t>
    <phoneticPr fontId="0" type="noConversion"/>
  </si>
  <si>
    <t>Saudi Arabia</t>
  </si>
  <si>
    <t>Delete Old Bank Account</t>
  </si>
  <si>
    <t>Yes</t>
  </si>
  <si>
    <t>No</t>
  </si>
  <si>
    <t>Your Vendor Details</t>
  </si>
  <si>
    <t>Country</t>
  </si>
  <si>
    <t>Procurement Owner</t>
  </si>
  <si>
    <t>Ariba Network ID</t>
  </si>
  <si>
    <t>Vendor# to use</t>
  </si>
  <si>
    <t>Portugal</t>
  </si>
  <si>
    <t>Company phone number</t>
  </si>
  <si>
    <t>Ariba Prospect ACM ID</t>
  </si>
  <si>
    <t>SCAC</t>
  </si>
  <si>
    <t>OT01 - Governmental Payments</t>
  </si>
  <si>
    <t>OT02 - Bank</t>
  </si>
  <si>
    <t>OT03 - Social Security</t>
  </si>
  <si>
    <t>Vendor Details</t>
  </si>
  <si>
    <t>Vendor Account Group</t>
  </si>
  <si>
    <t>Change Bank Account</t>
  </si>
  <si>
    <t>Add YY Partner</t>
  </si>
  <si>
    <t>Change E-mail</t>
  </si>
  <si>
    <t>Change Other</t>
  </si>
  <si>
    <t>Region/ Province</t>
  </si>
  <si>
    <t>SCEU - SCM EMEIA</t>
  </si>
  <si>
    <t>Stand Method</t>
  </si>
  <si>
    <t>Invoicing Party</t>
  </si>
  <si>
    <t>D.U.N.S. nr. *</t>
  </si>
  <si>
    <t>Ariba Network ID *</t>
  </si>
  <si>
    <t>Standard Carrier Alpha Code (SCAC) *</t>
  </si>
  <si>
    <t>Albania</t>
  </si>
  <si>
    <t>Algeria</t>
  </si>
  <si>
    <t>Andorra</t>
  </si>
  <si>
    <t>Austria</t>
  </si>
  <si>
    <t>Bahrain</t>
  </si>
  <si>
    <t>Belarus</t>
  </si>
  <si>
    <t>Bulgaria</t>
  </si>
  <si>
    <t>Croatia</t>
  </si>
  <si>
    <t>Cyprus</t>
  </si>
  <si>
    <t>Czech Republic</t>
  </si>
  <si>
    <t>Egypt</t>
  </si>
  <si>
    <t>Estonia</t>
  </si>
  <si>
    <t>Ethiopia</t>
  </si>
  <si>
    <t>Faroe Islands</t>
  </si>
  <si>
    <t>Georgia</t>
  </si>
  <si>
    <t>Gibraltar</t>
  </si>
  <si>
    <t>Greece</t>
  </si>
  <si>
    <t>Guernsey</t>
  </si>
  <si>
    <t>Hungary</t>
  </si>
  <si>
    <t>Iceland</t>
  </si>
  <si>
    <t>Ireland</t>
  </si>
  <si>
    <t>Israel</t>
  </si>
  <si>
    <t>Jordan</t>
  </si>
  <si>
    <t>Kenya</t>
  </si>
  <si>
    <t>Kuwait</t>
  </si>
  <si>
    <t>Liechtenstein</t>
  </si>
  <si>
    <t>Lithuania</t>
  </si>
  <si>
    <t>Luxembourg</t>
  </si>
  <si>
    <t>Macedonia</t>
  </si>
  <si>
    <t>Malta</t>
  </si>
  <si>
    <t>Mauritius</t>
  </si>
  <si>
    <t>Monaco</t>
  </si>
  <si>
    <t>Montenegro</t>
  </si>
  <si>
    <t>Morocco</t>
  </si>
  <si>
    <t>Nigeria</t>
  </si>
  <si>
    <t>Oman</t>
  </si>
  <si>
    <t>Poland</t>
  </si>
  <si>
    <t>Qatar</t>
  </si>
  <si>
    <t>Romania</t>
  </si>
  <si>
    <t>Serbia</t>
  </si>
  <si>
    <t>Slovakia</t>
  </si>
  <si>
    <t>Slovenia</t>
  </si>
  <si>
    <t>Somalia</t>
  </si>
  <si>
    <t>South Africa</t>
  </si>
  <si>
    <t>Swaziland</t>
  </si>
  <si>
    <t>Tunisia</t>
  </si>
  <si>
    <t>Turkey</t>
  </si>
  <si>
    <t>United Arab Emirates</t>
  </si>
  <si>
    <t>Western Sahara</t>
  </si>
  <si>
    <t>Yemen</t>
  </si>
  <si>
    <t>Zimbabwe</t>
  </si>
  <si>
    <t>OT04 - Landowners</t>
  </si>
  <si>
    <t>PL51 - Construction Equipment Rental or Leasing Services</t>
  </si>
  <si>
    <t>PS12 - Filling &amp; Packaging Equipment</t>
  </si>
  <si>
    <t>PS13 - Milling &amp; Mixing Equipment</t>
  </si>
  <si>
    <t>PS23 - Fire protection</t>
  </si>
  <si>
    <t>PS30 - Cilinder / Bulk gasses</t>
  </si>
  <si>
    <t>PS32 - Working &amp; Protective Clothing</t>
  </si>
  <si>
    <t>PS40 - Laboratory Supplies &amp; Services</t>
  </si>
  <si>
    <t>PS54 - General Industrial Products</t>
  </si>
  <si>
    <t>PS63 - Valves (incl. control valves)</t>
  </si>
  <si>
    <t>PS65 - Process Automation Hardware</t>
  </si>
  <si>
    <t>PS66 - Process Automation Services</t>
  </si>
  <si>
    <t>PS69 - Power Transmissions &amp; Bearings</t>
  </si>
  <si>
    <t>PS71 - Environmental Services</t>
  </si>
  <si>
    <t>PS72 - Incident Investigation</t>
  </si>
  <si>
    <t>PS81 - Waste Services</t>
  </si>
  <si>
    <t>PS82 - Industrial Cleaning services</t>
  </si>
  <si>
    <t>PS83 - Scaffolding &amp; Insulation Services</t>
  </si>
  <si>
    <t>PS84 - Surface Protection Services (Painting)</t>
  </si>
  <si>
    <t>PS85 - Rental Services</t>
  </si>
  <si>
    <t>PS91 - Maintenance &amp; Construction (Mechanical &amp; Electrical)</t>
  </si>
  <si>
    <t>PS93 - Demolition &amp; Recycling</t>
  </si>
  <si>
    <t>PS94 - Electrical Services</t>
  </si>
  <si>
    <t>PS96 - Well services</t>
  </si>
  <si>
    <t>PS97 - Technical Warehouse services</t>
  </si>
  <si>
    <t>PS99 - Analyses and inspections (PED)</t>
  </si>
  <si>
    <t>PSA0 - Transport &amp; Hoisting Equipment</t>
  </si>
  <si>
    <t>PSTA - SOCS - To Be Approved</t>
  </si>
  <si>
    <t xml:space="preserve">PT11 - ICT - Telephony / Internet
</t>
  </si>
  <si>
    <t>PT12 - Commercial costs - Communication</t>
  </si>
  <si>
    <t>PT13 - Audio- &amp; Netconferencing Services</t>
  </si>
  <si>
    <t>PT14 - Computer, Network Or Internet Security Services</t>
  </si>
  <si>
    <t>PT15 - Local &amp; Long Distance Telephone Communications</t>
  </si>
  <si>
    <t>PT16 - Mobile Communication Services</t>
  </si>
  <si>
    <t>PT17 - Videoconferencing Services</t>
  </si>
  <si>
    <t>PT18 - WAN Maintenance Or Support Services</t>
  </si>
  <si>
    <t>PT21 - Audit &amp; Assurance Services</t>
  </si>
  <si>
    <t>PT22 - Financial Advisory Services</t>
  </si>
  <si>
    <t>PT23 - HR Consulting Services</t>
  </si>
  <si>
    <t>PT24 - IT Advisory &amp; System Integration Services</t>
  </si>
  <si>
    <t>PT25 - Operations Consulting Services</t>
  </si>
  <si>
    <t>PT26 - Strategy Consulting Services</t>
  </si>
  <si>
    <t>PT41 - Communication Devices &amp; Accessories</t>
  </si>
  <si>
    <t>PT42 - Computer Equipment &amp; Accessories</t>
  </si>
  <si>
    <t>PT43 - Data, Voice Or Multimedia Network Equipment</t>
  </si>
  <si>
    <t>PT50 - ICT services</t>
  </si>
  <si>
    <t>PT53 - Other Infrastructure Services</t>
  </si>
  <si>
    <t>PT54 - Software Maintenance &amp; Support</t>
  </si>
  <si>
    <t>PT60 - ICT software</t>
  </si>
  <si>
    <t>PT61 - Business Applications</t>
  </si>
  <si>
    <t>PT62 - Office Automation Software</t>
  </si>
  <si>
    <t>PTA2 - Printer, Photocopier &amp; Facsimile, Reproduction Services</t>
  </si>
  <si>
    <t xml:space="preserve">PTB1 - ICT other
</t>
  </si>
  <si>
    <t>PTB2 - Advises Services General</t>
  </si>
  <si>
    <t>PTO1 - Enterprise Services - Other</t>
  </si>
  <si>
    <t>PTTA - Enterprise Services - To Be Approved</t>
  </si>
  <si>
    <t>PL34 - Sea containers /Iso Tank</t>
  </si>
  <si>
    <t>PL91 - Road Bulk Liquid</t>
  </si>
  <si>
    <t>PLS2 - Deep Sea / Iso Tank</t>
  </si>
  <si>
    <t xml:space="preserve">PLS4 - Management Systems </t>
  </si>
  <si>
    <t xml:space="preserve">PM23 - Gifts </t>
  </si>
  <si>
    <t>PM25 - Promotional Merchandise</t>
  </si>
  <si>
    <t>PM72 - Exhibitions and Seminars</t>
  </si>
  <si>
    <t>PM73 - Commercial costs - Subscription / Books</t>
  </si>
  <si>
    <t>PM74 - Commercial costs - other</t>
  </si>
  <si>
    <t>PM79 - Marketing Fulfillment</t>
  </si>
  <si>
    <t>PM84 - Marketing support services</t>
  </si>
  <si>
    <t>PM92 - Full store implementation</t>
  </si>
  <si>
    <t>PM95 - Signage (internal/external)</t>
  </si>
  <si>
    <t>PMS1 - Business Gifts &amp; Promotional Items</t>
  </si>
  <si>
    <t>PMTA - Marketing - To Be Approved</t>
  </si>
  <si>
    <t>PR98 - Packaging</t>
  </si>
  <si>
    <t>PD12 - Escrow and title services</t>
  </si>
  <si>
    <t>PD13 - Real estate brokers or agents</t>
  </si>
  <si>
    <t>PDTA - Real Estate - To Be Approved</t>
  </si>
  <si>
    <t>PM31 - Car of Truck Insurance</t>
  </si>
  <si>
    <t>PMA7 - Transportation not air/rail or rental car</t>
  </si>
  <si>
    <t>PMTB - Workforce Services - To Be Approved</t>
  </si>
  <si>
    <t>PS27 - Entertainment / Events</t>
  </si>
  <si>
    <t>PTB6 - Learning &amp; Development Services</t>
  </si>
  <si>
    <t>PTC0 - Third Party Labor</t>
  </si>
  <si>
    <t>PTC1 - Temporary Personnel Services</t>
  </si>
  <si>
    <t>PX99 - Cross Charges within the company</t>
  </si>
  <si>
    <t>OT05 - OT-Debt Coll. Agency</t>
  </si>
  <si>
    <t>Block Vendor</t>
  </si>
  <si>
    <t>Unblock Vendor</t>
  </si>
  <si>
    <t>Northern Ireland Regions</t>
  </si>
  <si>
    <t>AT - Antrim</t>
  </si>
  <si>
    <t>AM - Armagh</t>
  </si>
  <si>
    <t>DN - Down</t>
  </si>
  <si>
    <t>FM - Fermanagh</t>
  </si>
  <si>
    <t>TY - Tyrone</t>
  </si>
  <si>
    <t>Tax number 6</t>
  </si>
  <si>
    <t>LD - Londonderry</t>
  </si>
  <si>
    <t>DNOB - PR Nobian</t>
  </si>
  <si>
    <t>CNOB - Customer Service Nobian</t>
  </si>
  <si>
    <t>TNOB - Logistics Nobian</t>
  </si>
  <si>
    <t>GNOB - Subcontracting Nobian</t>
  </si>
  <si>
    <t>INOB - Ariba NPR Nobian</t>
  </si>
  <si>
    <t>DE - 0006</t>
  </si>
  <si>
    <t>Nobian Purchase Organization</t>
  </si>
  <si>
    <t>Pricing Date Control</t>
  </si>
  <si>
    <t>Doc Index active</t>
  </si>
  <si>
    <t xml:space="preserve"> Choose from drop down</t>
  </si>
  <si>
    <t>PTB5 - Public Services</t>
  </si>
  <si>
    <t>PTB4 - Advice Services Technical / R&amp;D</t>
  </si>
  <si>
    <t>Change Address</t>
  </si>
  <si>
    <t>Change Name</t>
  </si>
  <si>
    <t>Change Phone</t>
  </si>
  <si>
    <t>Change VAT</t>
  </si>
  <si>
    <t>United States</t>
  </si>
  <si>
    <t>Company Code</t>
  </si>
  <si>
    <t>Nobian Company Code</t>
  </si>
  <si>
    <t>Italian</t>
  </si>
  <si>
    <t>A2 - Vendors within Nobian</t>
  </si>
  <si>
    <t>ZINT- Internal Nobian Vendor</t>
  </si>
  <si>
    <t>ABC Code</t>
  </si>
  <si>
    <t>ZZP'er</t>
  </si>
  <si>
    <t>A - Strategic Supplier</t>
  </si>
  <si>
    <t>B - Tactical Supplier</t>
  </si>
  <si>
    <t>C - Operational supplier</t>
  </si>
  <si>
    <t>D - Tail-end Supplier</t>
  </si>
  <si>
    <t xml:space="preserve">E-Mail </t>
  </si>
  <si>
    <t>K - SEPA/ IBAN required /EUR and DKK</t>
  </si>
  <si>
    <t>K - Local Giro DKK/ Bank key = 9999 + SWIFT = BANKDKZZ</t>
  </si>
  <si>
    <t>ZCAR- Forwarding agent (TNOB)</t>
  </si>
  <si>
    <t>NL - 1421</t>
  </si>
  <si>
    <t>NL - 0002</t>
  </si>
  <si>
    <t>Extend P.Org and Company Code</t>
  </si>
  <si>
    <t>Bank Giro  / ZZP'er</t>
  </si>
  <si>
    <t>Bank Giro</t>
  </si>
  <si>
    <t>O - Cross Border / all other currencies</t>
  </si>
  <si>
    <t>M - Urgent Payment</t>
  </si>
  <si>
    <t>ENOB - Energy Nobian</t>
  </si>
  <si>
    <t>C045 - 45 days date of invoice</t>
  </si>
  <si>
    <t>Individual pmnt</t>
  </si>
  <si>
    <t>Order confirmation</t>
  </si>
  <si>
    <t>LIEFERANTEN INFORMATION</t>
  </si>
  <si>
    <t xml:space="preserve">Dieses Formular wird benötigt, um Ihre Firma als neuen Lieferanten anzulegen oder um Ihre Firmendaten </t>
  </si>
  <si>
    <t>zu aktualisieren. Für die Aktualisierung füllen Sie bitte auch alle Felder aus.</t>
  </si>
  <si>
    <r>
      <t xml:space="preserve">Füllen Sie dieses Formular aus und senden Sie das Excel (kein PDF) per E-Mail an: </t>
    </r>
    <r>
      <rPr>
        <b/>
        <i/>
        <sz val="11"/>
        <color theme="1"/>
        <rFont val="Arial"/>
        <family val="2"/>
      </rPr>
      <t>vendors@nobian.com</t>
    </r>
  </si>
  <si>
    <t>*Optional / fakultativ</t>
  </si>
  <si>
    <t>Ihre Lieferantendaten</t>
  </si>
  <si>
    <t>Grundinformation</t>
  </si>
  <si>
    <t>Firmenname</t>
  </si>
  <si>
    <t>Firmenadresse</t>
  </si>
  <si>
    <t>Hausnummer</t>
  </si>
  <si>
    <t>Postleitzahl</t>
  </si>
  <si>
    <t>Stadt</t>
  </si>
  <si>
    <t>Land</t>
  </si>
  <si>
    <t>USt-IdNr./Steuernummer</t>
  </si>
  <si>
    <t>Geschäftliche Kontaktperson</t>
  </si>
  <si>
    <t>Telefonnummer der Kontaktperson</t>
  </si>
  <si>
    <t>E-Mail für ankommende Bestellungen</t>
  </si>
  <si>
    <t>Ihre Firmensprache</t>
  </si>
  <si>
    <t>Nobian Geschäftskontaktperson</t>
  </si>
  <si>
    <t>Ansprechpartner für die Beschaffung</t>
  </si>
  <si>
    <t>Zahlungsinformation</t>
  </si>
  <si>
    <t>Währung</t>
  </si>
  <si>
    <t>Kontoinhaber</t>
  </si>
  <si>
    <t>Name der Bank</t>
  </si>
  <si>
    <t>Land der Bank</t>
  </si>
  <si>
    <t>IBAN oder Kontonummer</t>
  </si>
  <si>
    <t>Altes Bankkonto löschen*</t>
  </si>
  <si>
    <t>Kommentare/Anmerkungen</t>
  </si>
  <si>
    <t>Nachhaltigkeit</t>
  </si>
  <si>
    <t xml:space="preserve">Verfügen Sie über eine aktive EcoVadis-Bewertung? </t>
  </si>
  <si>
    <t>Gibt es CO2-Reduktionspläne?</t>
  </si>
  <si>
    <t>Bitte aus der Liste wählen</t>
  </si>
  <si>
    <t>Ja</t>
  </si>
  <si>
    <t>Nein</t>
  </si>
  <si>
    <t>Sind neu (Are new)</t>
  </si>
  <si>
    <t>Müssen aktualisiert werden (Need to be updated)</t>
  </si>
  <si>
    <t>German</t>
  </si>
  <si>
    <t>Vendor Form German</t>
  </si>
  <si>
    <t>Classification  (ZNOBIAN_VENDOR)</t>
  </si>
  <si>
    <t>Search Term 1</t>
  </si>
  <si>
    <t>Search Term 2</t>
  </si>
  <si>
    <t xml:space="preserve"> Version 09.01.2024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</si>
</sst>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sz val="10"/>
      <color rgb="FFFF0000"/>
      <name val="Arial"/>
      <family val="2"/>
    </font>
    <font>
      <b/>
      <sz val="10"/>
      <color theme="1"/>
      <name val="Arial"/>
      <family val="2"/>
    </font>
    <font>
      <sz val="14"/>
      <color rgb="FFFF6600"/>
      <name val="Arial"/>
      <family val="2"/>
    </font>
    <font>
      <sz val="9"/>
      <color theme="1"/>
      <name val="Arial"/>
      <family val="2"/>
      <charset val="134"/>
    </font>
    <font>
      <u/>
      <sz val="10"/>
      <color theme="10"/>
      <name val="Arial"/>
      <family val="2"/>
      <charset val="134"/>
    </font>
    <font>
      <sz val="9"/>
      <color theme="9"/>
      <name val="Arial"/>
      <family val="2"/>
      <charset val="134"/>
    </font>
    <font>
      <sz val="10"/>
      <color theme="9"/>
      <name val="Arial"/>
      <family val="2"/>
    </font>
    <font>
      <sz val="9"/>
      <color theme="1"/>
      <name val="Arial"/>
      <family val="2"/>
    </font>
    <font>
      <sz val="12"/>
      <color theme="1"/>
      <name val="Arial"/>
      <family val="2"/>
    </font>
    <font>
      <sz val="14"/>
      <color theme="1"/>
      <name val="Arial"/>
      <family val="2"/>
    </font>
    <font>
      <b/>
      <sz val="20"/>
      <color rgb="FFFF6600"/>
      <name val="Arial"/>
      <family val="2"/>
    </font>
    <font>
      <sz val="12"/>
      <name val="Arial"/>
      <family val="2"/>
    </font>
    <font>
      <sz val="9"/>
      <color indexed="81"/>
      <name val="Tahoma"/>
      <family val="2"/>
    </font>
    <font>
      <b/>
      <sz val="9"/>
      <color indexed="81"/>
      <name val="Tahoma"/>
      <family val="2"/>
    </font>
    <font>
      <i/>
      <sz val="10"/>
      <color theme="1"/>
      <name val="Arial"/>
      <family val="2"/>
    </font>
    <font>
      <b/>
      <sz val="13"/>
      <color rgb="FFFF0000"/>
      <name val="Constantia"/>
      <family val="1"/>
    </font>
    <font>
      <sz val="11"/>
      <color theme="1"/>
      <name val="Calibri"/>
      <family val="2"/>
    </font>
    <font>
      <sz val="10.5"/>
      <color theme="1"/>
      <name val="Arial"/>
      <family val="2"/>
    </font>
    <font>
      <b/>
      <sz val="10"/>
      <color theme="0"/>
      <name val="Arial"/>
      <family val="2"/>
    </font>
    <font>
      <b/>
      <sz val="12"/>
      <color theme="0"/>
      <name val="Arial"/>
      <family val="2"/>
    </font>
    <font>
      <i/>
      <sz val="11"/>
      <color theme="1"/>
      <name val="Arial"/>
      <family val="2"/>
    </font>
    <font>
      <sz val="11"/>
      <color theme="1"/>
      <name val="Arial"/>
      <family val="2"/>
    </font>
    <font>
      <b/>
      <sz val="11"/>
      <color theme="0"/>
      <name val="Arial"/>
      <family val="2"/>
    </font>
    <font>
      <b/>
      <sz val="11"/>
      <color theme="1"/>
      <name val="Arial"/>
      <family val="2"/>
    </font>
    <font>
      <sz val="11"/>
      <name val="Arial"/>
      <family val="2"/>
    </font>
    <font>
      <i/>
      <sz val="11"/>
      <color theme="0"/>
      <name val="Arial"/>
      <family val="2"/>
    </font>
    <font>
      <sz val="11"/>
      <color theme="0"/>
      <name val="Arial"/>
      <family val="2"/>
    </font>
    <font>
      <b/>
      <sz val="18"/>
      <color theme="9" tint="-0.249977111117893"/>
      <name val="Arial"/>
      <family val="2"/>
    </font>
    <font>
      <b/>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249977111117893"/>
        <bgColor indexed="64"/>
      </patternFill>
    </fill>
  </fills>
  <borders count="11">
    <border>
      <left/>
      <right/>
      <top/>
      <bottom/>
      <diagonal/>
    </border>
    <border>
      <left/>
      <right/>
      <top style="thin">
        <color theme="2" tint="-9.9948118533890809E-2"/>
      </top>
      <bottom style="thin">
        <color theme="2" tint="-9.9948118533890809E-2"/>
      </bottom>
      <diagonal/>
    </border>
    <border>
      <left/>
      <right/>
      <top style="thin">
        <color theme="2" tint="-0.499984740745262"/>
      </top>
      <bottom style="thin">
        <color theme="2" tint="-0.499984740745262"/>
      </bottom>
      <diagonal/>
    </border>
    <border>
      <left/>
      <right/>
      <top/>
      <bottom style="thin">
        <color indexed="64"/>
      </bottom>
      <diagonal/>
    </border>
    <border>
      <left/>
      <right/>
      <top style="thin">
        <color theme="2" tint="-0.499984740745262"/>
      </top>
      <bottom/>
      <diagonal/>
    </border>
    <border>
      <left/>
      <right/>
      <top/>
      <bottom style="thin">
        <color theme="2"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theme="2" tint="-0.499984740745262"/>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alignment vertical="center"/>
    </xf>
  </cellStyleXfs>
  <cellXfs count="84">
    <xf numFmtId="0" fontId="0" fillId="0" borderId="0" xfId="0"/>
    <xf numFmtId="0" fontId="0" fillId="0" borderId="0" xfId="0" applyAlignment="1">
      <alignment horizontal="left" vertical="center"/>
    </xf>
    <xf numFmtId="0" fontId="4"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49" fontId="0" fillId="0" borderId="0" xfId="0" applyNumberFormat="1" applyAlignment="1" applyProtection="1">
      <alignment horizontal="left" vertical="center"/>
      <protection locked="0"/>
    </xf>
    <xf numFmtId="0" fontId="6" fillId="0" borderId="0" xfId="0" applyFont="1" applyAlignment="1">
      <alignment vertical="center"/>
    </xf>
    <xf numFmtId="0" fontId="0" fillId="0" borderId="0" xfId="0" applyAlignment="1">
      <alignment vertical="center"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2" fillId="0" borderId="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49" fontId="12" fillId="0" borderId="2" xfId="0" applyNumberFormat="1"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2" xfId="0" applyFont="1" applyBorder="1" applyAlignment="1">
      <alignment horizontal="left" vertical="center" wrapText="1"/>
    </xf>
    <xf numFmtId="49" fontId="12" fillId="0" borderId="2" xfId="1" applyNumberFormat="1" applyFont="1" applyFill="1" applyBorder="1" applyAlignment="1" applyProtection="1">
      <alignment horizontal="left" vertical="center" wrapText="1"/>
      <protection locked="0"/>
    </xf>
    <xf numFmtId="49" fontId="12" fillId="0" borderId="4" xfId="0" applyNumberFormat="1" applyFont="1" applyBorder="1" applyAlignment="1" applyProtection="1">
      <alignment horizontal="left" vertical="center" wrapText="1"/>
      <protection locked="0"/>
    </xf>
    <xf numFmtId="0" fontId="12" fillId="0" borderId="5" xfId="0" applyFont="1" applyBorder="1" applyAlignment="1">
      <alignment horizontal="left" vertical="center" wrapText="1"/>
    </xf>
    <xf numFmtId="0" fontId="11"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1" fillId="0" borderId="0" xfId="0" applyFont="1" applyAlignment="1" applyProtection="1">
      <alignment vertical="center"/>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9" fillId="0" borderId="0" xfId="0" applyFont="1" applyAlignment="1">
      <alignment horizontal="left" vertical="center"/>
    </xf>
    <xf numFmtId="0" fontId="12" fillId="0" borderId="0" xfId="0" applyFont="1" applyAlignment="1">
      <alignment horizontal="left" vertical="top"/>
    </xf>
    <xf numFmtId="0" fontId="9" fillId="0" borderId="0" xfId="0" applyFont="1" applyAlignment="1">
      <alignment horizontal="left" vertical="top"/>
    </xf>
    <xf numFmtId="0" fontId="12" fillId="0" borderId="0" xfId="0" applyFont="1" applyAlignment="1">
      <alignment vertical="top"/>
    </xf>
    <xf numFmtId="0" fontId="15" fillId="0" borderId="0" xfId="0" applyFont="1" applyAlignment="1">
      <alignment horizontal="left" vertical="center"/>
    </xf>
    <xf numFmtId="0" fontId="12" fillId="2" borderId="0" xfId="0" applyFont="1" applyFill="1" applyAlignment="1">
      <alignment horizontal="left" vertical="top"/>
    </xf>
    <xf numFmtId="0" fontId="11" fillId="0" borderId="0" xfId="0" applyFont="1" applyAlignment="1">
      <alignment vertical="center"/>
    </xf>
    <xf numFmtId="0" fontId="16" fillId="0" borderId="0" xfId="0" applyFont="1" applyAlignment="1" applyProtection="1">
      <alignment horizontal="left" vertical="top"/>
      <protection locked="0"/>
    </xf>
    <xf numFmtId="0" fontId="17" fillId="0" borderId="0" xfId="0" applyFont="1" applyProtection="1">
      <protection locked="0"/>
    </xf>
    <xf numFmtId="0" fontId="9" fillId="2" borderId="0" xfId="0" applyFont="1" applyFill="1" applyAlignment="1">
      <alignment horizontal="left" vertical="top"/>
    </xf>
    <xf numFmtId="0" fontId="17" fillId="0" borderId="0" xfId="0" applyFont="1" applyAlignment="1">
      <alignment vertical="center"/>
    </xf>
    <xf numFmtId="0" fontId="0" fillId="0" borderId="0" xfId="0" applyAlignment="1">
      <alignment vertical="top"/>
    </xf>
    <xf numFmtId="0" fontId="18" fillId="0" borderId="0" xfId="0" applyFont="1"/>
    <xf numFmtId="0" fontId="20" fillId="3" borderId="0" xfId="0" applyFont="1" applyFill="1" applyAlignment="1">
      <alignment horizontal="left" vertical="center"/>
    </xf>
    <xf numFmtId="0" fontId="20" fillId="3" borderId="3" xfId="0" applyFont="1" applyFill="1" applyBorder="1" applyAlignment="1" applyProtection="1">
      <alignment horizontal="left" vertical="center" wrapText="1"/>
      <protection locked="0"/>
    </xf>
    <xf numFmtId="0" fontId="19" fillId="3" borderId="0" xfId="0" applyFont="1" applyFill="1" applyAlignment="1">
      <alignment horizontal="left" vertical="center"/>
    </xf>
    <xf numFmtId="0" fontId="20" fillId="3" borderId="0" xfId="0" applyFont="1" applyFill="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49" fontId="12" fillId="4" borderId="2" xfId="0" applyNumberFormat="1"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49" fontId="22" fillId="0" borderId="2" xfId="0" applyNumberFormat="1" applyFont="1" applyBorder="1" applyAlignment="1" applyProtection="1">
      <alignment horizontal="left" vertical="center"/>
      <protection locked="0"/>
    </xf>
    <xf numFmtId="0" fontId="22" fillId="0" borderId="0" xfId="0" applyFont="1" applyAlignment="1">
      <alignment horizontal="left" vertical="center"/>
    </xf>
    <xf numFmtId="0" fontId="22"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3" fillId="3" borderId="0" xfId="0" applyFont="1" applyFill="1" applyAlignment="1">
      <alignment horizontal="left" vertical="center"/>
    </xf>
    <xf numFmtId="0" fontId="24" fillId="3" borderId="0" xfId="0" applyFont="1" applyFill="1" applyAlignment="1">
      <alignment horizontal="left" vertical="center"/>
    </xf>
    <xf numFmtId="0" fontId="23" fillId="3" borderId="0" xfId="0" applyFont="1" applyFill="1" applyAlignment="1" applyProtection="1">
      <alignment horizontal="left" vertical="center"/>
      <protection locked="0"/>
    </xf>
    <xf numFmtId="0" fontId="25" fillId="0" borderId="0" xfId="0" applyFont="1" applyAlignment="1">
      <alignment horizontal="left" vertical="top"/>
    </xf>
    <xf numFmtId="0" fontId="22" fillId="0" borderId="3" xfId="0" applyFont="1" applyBorder="1" applyAlignment="1" applyProtection="1">
      <alignment horizontal="left" vertical="center" wrapText="1"/>
      <protection locked="0"/>
    </xf>
    <xf numFmtId="0" fontId="22" fillId="0" borderId="0" xfId="0" applyFont="1" applyAlignment="1">
      <alignment horizontal="left" vertical="top"/>
    </xf>
    <xf numFmtId="0" fontId="22" fillId="0" borderId="0" xfId="0" applyFont="1" applyAlignment="1" applyProtection="1">
      <alignment horizontal="left" vertical="center" wrapText="1"/>
      <protection locked="0"/>
    </xf>
    <xf numFmtId="49" fontId="22" fillId="0" borderId="3" xfId="0" applyNumberFormat="1" applyFont="1" applyBorder="1" applyAlignment="1" applyProtection="1">
      <alignment horizontal="left" vertical="center" wrapText="1"/>
      <protection locked="0"/>
    </xf>
    <xf numFmtId="0" fontId="23" fillId="3" borderId="0" xfId="0" applyFont="1" applyFill="1" applyAlignment="1">
      <alignment horizontal="left" vertical="top"/>
    </xf>
    <xf numFmtId="0" fontId="23" fillId="3" borderId="0" xfId="0" applyFont="1" applyFill="1" applyAlignment="1" applyProtection="1">
      <alignment horizontal="left" vertical="top"/>
      <protection locked="0"/>
    </xf>
    <xf numFmtId="0" fontId="25" fillId="0" borderId="2" xfId="0" applyFont="1" applyBorder="1" applyAlignment="1" applyProtection="1">
      <alignment horizontal="left" vertical="center"/>
      <protection locked="0"/>
    </xf>
    <xf numFmtId="49" fontId="26" fillId="3" borderId="0" xfId="0" applyNumberFormat="1" applyFont="1" applyFill="1" applyAlignment="1" applyProtection="1">
      <alignment horizontal="left" vertical="center"/>
      <protection locked="0"/>
    </xf>
    <xf numFmtId="49" fontId="22" fillId="0" borderId="5" xfId="0" applyNumberFormat="1" applyFont="1" applyBorder="1" applyAlignment="1" applyProtection="1">
      <alignment horizontal="left" vertical="center"/>
      <protection locked="0"/>
    </xf>
    <xf numFmtId="49" fontId="27" fillId="3" borderId="0" xfId="0" applyNumberFormat="1" applyFont="1" applyFill="1" applyAlignment="1" applyProtection="1">
      <alignment horizontal="left" vertical="center"/>
      <protection locked="0"/>
    </xf>
    <xf numFmtId="0" fontId="8" fillId="0" borderId="0" xfId="0" applyFont="1" applyAlignment="1">
      <alignment horizontal="left" vertical="center"/>
    </xf>
    <xf numFmtId="0" fontId="28" fillId="0" borderId="0" xfId="0" applyFont="1" applyAlignment="1">
      <alignment horizontal="left" vertical="center"/>
    </xf>
    <xf numFmtId="0" fontId="2" fillId="0" borderId="0" xfId="0" applyFont="1"/>
    <xf numFmtId="0" fontId="22" fillId="0" borderId="8" xfId="0" applyFont="1" applyBorder="1" applyAlignment="1" applyProtection="1">
      <alignment horizontal="left" vertical="center" wrapText="1"/>
      <protection locked="0"/>
    </xf>
    <xf numFmtId="0" fontId="2" fillId="5"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1" xfId="0" applyFont="1" applyFill="1" applyBorder="1" applyAlignment="1">
      <alignment horizontal="left" vertical="top"/>
    </xf>
    <xf numFmtId="0" fontId="2" fillId="3" borderId="1" xfId="0" applyFont="1" applyFill="1" applyBorder="1" applyAlignment="1">
      <alignment vertical="top"/>
    </xf>
    <xf numFmtId="0" fontId="2" fillId="3" borderId="0" xfId="0" applyFont="1" applyFill="1" applyAlignment="1">
      <alignment vertical="top"/>
    </xf>
    <xf numFmtId="49" fontId="22" fillId="0" borderId="0" xfId="0" applyNumberFormat="1" applyFont="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28" fillId="0" borderId="0" xfId="0" applyFont="1" applyAlignment="1">
      <alignment vertical="center"/>
    </xf>
    <xf numFmtId="0" fontId="22" fillId="0" borderId="0" xfId="0" applyFont="1" applyAlignment="1">
      <alignment vertical="center"/>
    </xf>
    <xf numFmtId="0" fontId="22" fillId="0" borderId="10" xfId="0" applyFont="1" applyBorder="1" applyAlignment="1" applyProtection="1">
      <alignment vertical="center"/>
      <protection locked="0"/>
    </xf>
    <xf numFmtId="0" fontId="22" fillId="0" borderId="0" xfId="0" applyFont="1" applyProtection="1">
      <protection locked="0"/>
    </xf>
  </cellXfs>
  <cellStyles count="2">
    <cellStyle name="Link" xfId="1" builtinId="8"/>
    <cellStyle name="Standard" xfId="0" builtinId="0"/>
  </cellStyles>
  <dxfs count="24">
    <dxf>
      <font>
        <strike val="0"/>
        <outline val="0"/>
        <shadow val="0"/>
        <u val="none"/>
        <vertAlign val="baseline"/>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s>
  <tableStyles count="0" defaultTableStyle="TableStyleMedium2" defaultPivotStyle="PivotStyleLight16"/>
  <colors>
    <mruColors>
      <color rgb="FF1A4780"/>
      <color rgb="FFFECB9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2878666</xdr:colOff>
      <xdr:row>1</xdr:row>
      <xdr:rowOff>202142</xdr:rowOff>
    </xdr:from>
    <xdr:to>
      <xdr:col>2</xdr:col>
      <xdr:colOff>4496857</xdr:colOff>
      <xdr:row>2</xdr:row>
      <xdr:rowOff>142876</xdr:rowOff>
    </xdr:to>
    <xdr:pic>
      <xdr:nvPicPr>
        <xdr:cNvPr id="4" name="Picture 3">
          <a:extLst>
            <a:ext uri="{FF2B5EF4-FFF2-40B4-BE49-F238E27FC236}">
              <a16:creationId xmlns:a16="http://schemas.microsoft.com/office/drawing/2014/main" id="{AE5F65C0-9B6C-4049-B095-CDA3BEA9E52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6478"/>
        <a:stretch/>
      </xdr:blipFill>
      <xdr:spPr bwMode="auto">
        <a:xfrm>
          <a:off x="6450541" y="354542"/>
          <a:ext cx="1618191" cy="3217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85</xdr:row>
      <xdr:rowOff>190500</xdr:rowOff>
    </xdr:from>
    <xdr:to>
      <xdr:col>1</xdr:col>
      <xdr:colOff>263525</xdr:colOff>
      <xdr:row>87</xdr:row>
      <xdr:rowOff>53951</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cap="flat" cmpd="sng">
              <a:solidFill>
                <a:srgbClr xmlns:mc="http://schemas.openxmlformats.org/markup-compatibility/2006" val="000000" mc:Ignorable="a14" a14:legacySpreadsheetColorIndex="64"/>
              </a:solidFill>
              <a:prstDash val="solid"/>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biancloud-my.sharepoint.com/personal/gisele_juliet_nouryon_com/Documents/My%20Documents/My%20Music/Copy%20of%20Vendor%20Request%20Form%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 Form"/>
      <sheetName val="Formulas List"/>
      <sheetName val="Drop down List &amp; formulas"/>
    </sheetNames>
    <sheetDataSet>
      <sheetData sheetId="0"/>
      <sheetData sheetId="1">
        <row r="2">
          <cell r="A2" t="str">
            <v>Choose from drop down</v>
          </cell>
          <cell r="B2" t="str">
            <v>Choose from drop down</v>
          </cell>
          <cell r="E2" t="str">
            <v>Available Company Code List</v>
          </cell>
          <cell r="F2" t="str">
            <v>Available Purchase Organization List</v>
          </cell>
          <cell r="G2" t="str">
            <v>Choose from drop down</v>
          </cell>
          <cell r="H2" t="str">
            <v>Choose from drop down</v>
          </cell>
          <cell r="I2" t="str">
            <v>Choose from drop down</v>
          </cell>
          <cell r="J2" t="str">
            <v>Choose from drop down</v>
          </cell>
          <cell r="K2" t="str">
            <v>Choose from drop down</v>
          </cell>
          <cell r="L2" t="str">
            <v>Choose from drop down</v>
          </cell>
          <cell r="M2" t="str">
            <v>Choose from drop down</v>
          </cell>
          <cell r="N2" t="str">
            <v>Choose from drop down</v>
          </cell>
          <cell r="O2" t="str">
            <v>Choose from drop down</v>
          </cell>
          <cell r="P2" t="str">
            <v>Choose from drop down</v>
          </cell>
          <cell r="Q2" t="str">
            <v>Choose from drop down</v>
          </cell>
        </row>
        <row r="3">
          <cell r="A3" t="str">
            <v>Create- **General Data, Company Code and Purchasing Data</v>
          </cell>
          <cell r="B3" t="str">
            <v>ZVND- Third Party Vendor</v>
          </cell>
          <cell r="E3" t="str">
            <v>0002 - NL - Delesto BV</v>
          </cell>
          <cell r="F3" t="str">
            <v>CAM1 - NRSC CS AMERICAS</v>
          </cell>
          <cell r="G3" t="str">
            <v>AE - 8240</v>
          </cell>
          <cell r="H3" t="str">
            <v>English</v>
          </cell>
          <cell r="I3" t="str">
            <v>Printer</v>
          </cell>
          <cell r="J3" t="str">
            <v>N999 - Customer – Miscellan</v>
          </cell>
          <cell r="K3">
            <v>1</v>
          </cell>
          <cell r="L3" t="str">
            <v>Chinese</v>
          </cell>
          <cell r="M3" t="str">
            <v>A004 - 0 days end of month invoice + 4 days</v>
          </cell>
          <cell r="N3" t="str">
            <v xml:space="preserve">77777777 – XX – IHCA </v>
          </cell>
          <cell r="O3" t="str">
            <v>ADP</v>
          </cell>
          <cell r="P3" t="str">
            <v>CAS - Collect and shipped</v>
          </cell>
          <cell r="Q3" t="str">
            <v>Yes</v>
          </cell>
        </row>
        <row r="4">
          <cell r="A4" t="str">
            <v>Extend- **General Data not required</v>
          </cell>
          <cell r="B4" t="str">
            <v>ZCAR- Forwarding agent</v>
          </cell>
          <cell r="E4" t="str">
            <v>0006 - DE - Nouryon Ind Chem GmbH</v>
          </cell>
          <cell r="F4" t="str">
            <v>CAP1 - NRSC CS ASIA PACIFIC</v>
          </cell>
          <cell r="G4" t="str">
            <v>AR - 4083</v>
          </cell>
          <cell r="H4" t="str">
            <v>Chinese</v>
          </cell>
          <cell r="I4" t="str">
            <v>E-mail</v>
          </cell>
          <cell r="J4" t="str">
            <v>P000 - PR - Packaging mtrls</v>
          </cell>
          <cell r="K4" t="str">
            <v>9 - Tax Jurisdiction start with SPC</v>
          </cell>
          <cell r="L4" t="str">
            <v>International</v>
          </cell>
          <cell r="M4" t="str">
            <v>A014 - 0 days end of month invoice + 14 days</v>
          </cell>
          <cell r="N4" t="str">
            <v xml:space="preserve">88888888 – XX – IHCU </v>
          </cell>
          <cell r="O4" t="str">
            <v>AED</v>
          </cell>
          <cell r="P4" t="str">
            <v>CFR - Costs and freight</v>
          </cell>
          <cell r="Q4" t="str">
            <v>No</v>
          </cell>
        </row>
        <row r="5">
          <cell r="A5" t="str">
            <v>Change- **Vendor Number and Fields that should change only</v>
          </cell>
          <cell r="B5" t="str">
            <v>ZINT- Internal Nouryon Vendor</v>
          </cell>
          <cell r="E5" t="str">
            <v>0020 - NL - Nouryon Chemicals BV</v>
          </cell>
          <cell r="F5" t="str">
            <v>CBR1 - NRSC CS Brazil</v>
          </cell>
          <cell r="G5" t="str">
            <v>BE - 0636</v>
          </cell>
          <cell r="H5" t="str">
            <v>Chinese Trad.</v>
          </cell>
          <cell r="J5" t="str">
            <v>P010 - PR - Raw materials</v>
          </cell>
          <cell r="L5" t="str">
            <v>Kanji</v>
          </cell>
          <cell r="M5" t="str">
            <v>A034 - 30 days end of month invoice +4</v>
          </cell>
          <cell r="N5" t="str">
            <v xml:space="preserve">99999999 – XX – IHCE </v>
          </cell>
          <cell r="O5" t="str">
            <v>AFA</v>
          </cell>
          <cell r="P5" t="str">
            <v>CIF - Costs, insurance &amp; freight</v>
          </cell>
        </row>
        <row r="6">
          <cell r="B6" t="str">
            <v>ZEMP- Employee (No Purchasing Data)</v>
          </cell>
          <cell r="E6" t="str">
            <v>0061 - CA - Nouryon Chemicals Ltd(CA)</v>
          </cell>
          <cell r="F6" t="str">
            <v>CEU1 - NRSC CS EUROPE</v>
          </cell>
          <cell r="G6" t="str">
            <v>CA - 0061/7640</v>
          </cell>
          <cell r="H6" t="str">
            <v>Danish</v>
          </cell>
          <cell r="J6" t="str">
            <v>PA10 - AD - Additives - oth</v>
          </cell>
          <cell r="L6" t="str">
            <v>Chinese trad.</v>
          </cell>
          <cell r="M6" t="str">
            <v>A044 - 30 days end of month invoice + 14 days</v>
          </cell>
          <cell r="O6" t="str">
            <v>AFN</v>
          </cell>
          <cell r="P6" t="str">
            <v>CIP - Carriage and insurance paid to</v>
          </cell>
        </row>
        <row r="7">
          <cell r="B7" t="str">
            <v>ZICP- Inter Company(ICSTO/STO Only)</v>
          </cell>
          <cell r="E7" t="str">
            <v>0062 - GB - Nouryon Chemicals Limited</v>
          </cell>
          <cell r="F7" t="str">
            <v>CSAM - BASC CS Americas</v>
          </cell>
          <cell r="G7" t="str">
            <v>CH - 4236/4237</v>
          </cell>
          <cell r="H7" t="str">
            <v>Dutch</v>
          </cell>
          <cell r="J7" t="str">
            <v>PA20 - AD - Anti-Corrosives</v>
          </cell>
          <cell r="M7" t="str">
            <v>A064 - 60 days end of month of invoice +4 days</v>
          </cell>
          <cell r="O7" t="str">
            <v>ALL</v>
          </cell>
          <cell r="P7" t="str">
            <v>CPT - Carriage paid to</v>
          </cell>
        </row>
        <row r="8">
          <cell r="E8" t="str">
            <v>0125 - MX - NR Chemicals SA de CV</v>
          </cell>
          <cell r="F8" t="str">
            <v>CSAP - BASC CS Asia Pacific</v>
          </cell>
          <cell r="G8" t="str">
            <v>CN - 1131/1400/1535/1610/1741/1797/1830/1896/8025</v>
          </cell>
          <cell r="H8" t="str">
            <v>Finnish</v>
          </cell>
          <cell r="J8" t="str">
            <v>PA30 - AD - Antifouling Age</v>
          </cell>
          <cell r="M8" t="str">
            <v>A074 - 60 days end of month of invoice + 14 days</v>
          </cell>
          <cell r="O8" t="str">
            <v>AMD</v>
          </cell>
          <cell r="P8" t="str">
            <v>DAF - Delivered at frontier</v>
          </cell>
        </row>
        <row r="9">
          <cell r="E9" t="str">
            <v>0126 - DE - Nouryon Chemicals GmbH</v>
          </cell>
          <cell r="F9" t="str">
            <v>CSBR - BASC CS Brazil</v>
          </cell>
          <cell r="G9" t="str">
            <v>DE - 0006/0126/0217/1077/8005</v>
          </cell>
          <cell r="H9" t="str">
            <v>French</v>
          </cell>
          <cell r="J9" t="str">
            <v>PA40 - AD  Biocides</v>
          </cell>
          <cell r="M9" t="str">
            <v>A094 - 90 days end of month of invoice +4 days</v>
          </cell>
          <cell r="O9" t="str">
            <v>ANG</v>
          </cell>
          <cell r="P9" t="str">
            <v>DAP - Delivered at Place</v>
          </cell>
        </row>
        <row r="10">
          <cell r="E10" t="str">
            <v>0169 - JP - Kayaku Nouryon Corp</v>
          </cell>
          <cell r="F10" t="str">
            <v>CSEU - BASC CS EMEAI</v>
          </cell>
          <cell r="G10" t="str">
            <v>DK - 1091</v>
          </cell>
          <cell r="H10" t="str">
            <v>German</v>
          </cell>
          <cell r="J10" t="str">
            <v>PA50 - AD Defoamers &amp; Antif</v>
          </cell>
          <cell r="M10" t="str">
            <v>A104 - 90 days end of month of invoice + 14 days</v>
          </cell>
          <cell r="O10" t="str">
            <v>AOA</v>
          </cell>
          <cell r="P10" t="str">
            <v>DDP - Delivered Duty Paid</v>
          </cell>
        </row>
        <row r="11">
          <cell r="E11" t="str">
            <v>0196 - US - Nouryon Chemicals LLC</v>
          </cell>
          <cell r="F11" t="str">
            <v>DAM1 - BASC RM&amp;P AMERICAS</v>
          </cell>
          <cell r="G11" t="str">
            <v>FI - 1264</v>
          </cell>
          <cell r="H11" t="str">
            <v>Italian</v>
          </cell>
          <cell r="J11" t="str">
            <v>PA60 - AD - Extenders</v>
          </cell>
          <cell r="M11" t="str">
            <v>A184 - 180 days end of month of invoice + 4 days</v>
          </cell>
          <cell r="O11" t="str">
            <v>AON</v>
          </cell>
          <cell r="P11" t="str">
            <v>DDU - Delivered Duty Unpaid</v>
          </cell>
        </row>
        <row r="12">
          <cell r="E12" t="str">
            <v>0217 - DE - Carbosulf Chem.Werke GmbH</v>
          </cell>
          <cell r="F12" t="str">
            <v>DAM2 - NRSC RM&amp;P AMERICAS</v>
          </cell>
          <cell r="G12" t="str">
            <v>FR - 1960/7381</v>
          </cell>
          <cell r="H12" t="str">
            <v>Japanese</v>
          </cell>
          <cell r="J12" t="str">
            <v>PA70 - AD Flatterens</v>
          </cell>
          <cell r="M12" t="str">
            <v>A194 - 180 days end of month of invoice + 14 days</v>
          </cell>
          <cell r="O12" t="str">
            <v>AOR</v>
          </cell>
          <cell r="P12" t="str">
            <v>DEQ - Delivered ex quay (duty paid)</v>
          </cell>
        </row>
        <row r="13">
          <cell r="E13" t="str">
            <v>0381 - BR - NR PPChemicals Ltda PCOP</v>
          </cell>
          <cell r="F13" t="str">
            <v>DAP1 - BASC RM&amp;P ASIA PAC</v>
          </cell>
          <cell r="G13" t="str">
            <v>IN - 1025</v>
          </cell>
          <cell r="H13" t="str">
            <v>Norwegian</v>
          </cell>
          <cell r="J13" t="str">
            <v>PA80 - AD Rheology &amp; Thixot</v>
          </cell>
          <cell r="M13" t="str">
            <v>AN23 - EOM+23 of Next month (only for Nouryon vendor)</v>
          </cell>
          <cell r="O13" t="str">
            <v>ARS</v>
          </cell>
          <cell r="P13" t="str">
            <v>DES - Delivered ex ship</v>
          </cell>
        </row>
        <row r="14">
          <cell r="E14" t="str">
            <v>0382 - BR - NR PPChemicals Ltda SCSA</v>
          </cell>
          <cell r="F14" t="str">
            <v>DAP2 - NRSC RM&amp;P ASIA PAC</v>
          </cell>
          <cell r="G14" t="str">
            <v>IT - 9008</v>
          </cell>
          <cell r="H14" t="str">
            <v>Portuguese</v>
          </cell>
          <cell r="J14" t="str">
            <v>PA90 - Ad Surfactants</v>
          </cell>
          <cell r="M14" t="str">
            <v>C007 - 7 days date of invoice</v>
          </cell>
          <cell r="O14" t="str">
            <v>ATS</v>
          </cell>
          <cell r="P14" t="str">
            <v>DPU - Delivered at Place Unloaded</v>
          </cell>
        </row>
        <row r="15">
          <cell r="E15" t="str">
            <v>0553 - ES - Nouryon Chemicals SA</v>
          </cell>
          <cell r="F15" t="str">
            <v>DBR1 - BASC RM&amp;P Brazil</v>
          </cell>
          <cell r="G15" t="str">
            <v>JP - 0169/7231</v>
          </cell>
          <cell r="H15" t="str">
            <v>Russian</v>
          </cell>
          <cell r="J15" t="str">
            <v>PAA0 - AD Waxes</v>
          </cell>
          <cell r="M15" t="str">
            <v>C014 - 14 days date of invoice</v>
          </cell>
          <cell r="O15" t="str">
            <v>AUD</v>
          </cell>
          <cell r="P15" t="str">
            <v>EXW - Ex Works</v>
          </cell>
        </row>
        <row r="16">
          <cell r="E16" t="str">
            <v>0636 - BE - Nouryon Chemicals SA</v>
          </cell>
          <cell r="F16" t="str">
            <v>DBR2 - NRSC RM&amp;P Brazil</v>
          </cell>
          <cell r="G16" t="str">
            <v>MX - 0125</v>
          </cell>
          <cell r="H16" t="str">
            <v>Spanish</v>
          </cell>
          <cell r="J16" t="str">
            <v>PAN0 - AkzoNobel</v>
          </cell>
          <cell r="M16" t="str">
            <v>C030 - 30 days date of invoice</v>
          </cell>
          <cell r="O16" t="str">
            <v>AWG</v>
          </cell>
          <cell r="P16" t="str">
            <v>FAS - Free Alongside Ship</v>
          </cell>
        </row>
        <row r="17">
          <cell r="E17" t="str">
            <v>0806 - NL - Nouryon P&amp;E B.V.</v>
          </cell>
          <cell r="F17" t="str">
            <v>DEU1 - BASC RM&amp;P EMEAI</v>
          </cell>
          <cell r="G17" t="str">
            <v>NL - 0002/0806/0888/1421/1435</v>
          </cell>
          <cell r="H17" t="str">
            <v>Swedish</v>
          </cell>
          <cell r="J17" t="str">
            <v>PAN1 - AkzoNobel Global</v>
          </cell>
          <cell r="M17" t="str">
            <v>C060 - 60 days date of invoice</v>
          </cell>
          <cell r="O17" t="str">
            <v>AZM</v>
          </cell>
          <cell r="P17" t="str">
            <v>FCA - Free Carrier</v>
          </cell>
        </row>
        <row r="18">
          <cell r="E18" t="str">
            <v>0888 - NL - Nouryon Chemicals B.V.</v>
          </cell>
          <cell r="F18" t="str">
            <v>DEU2 - NRSC RM&amp;P EUROPE</v>
          </cell>
          <cell r="G18" t="str">
            <v>NO - 7156</v>
          </cell>
          <cell r="J18" t="str">
            <v>PAN2 - AkzoNobel ANIC</v>
          </cell>
          <cell r="M18" t="str">
            <v>C090 - 90 days date of invoice</v>
          </cell>
          <cell r="O18" t="str">
            <v>BAM</v>
          </cell>
          <cell r="P18" t="str">
            <v>FDA - FOB Destination pre-paid &amp; add</v>
          </cell>
        </row>
        <row r="19">
          <cell r="E19" t="str">
            <v>1025 - IN - NR Chemicals IN Pvt Ltd</v>
          </cell>
          <cell r="F19" t="str">
            <v>GSU1 - BASC Subcontracting</v>
          </cell>
          <cell r="G19" t="str">
            <v>SE - 7015/7020/7224/7830</v>
          </cell>
          <cell r="J19" t="str">
            <v>PAN3 - AkzoNobel PPC</v>
          </cell>
          <cell r="M19" t="str">
            <v>D030 - Against draft 30 days after date of shipment (only for PK ICSTO)</v>
          </cell>
          <cell r="O19" t="str">
            <v>BBD</v>
          </cell>
          <cell r="P19" t="str">
            <v>FDC - FOB Destination collect</v>
          </cell>
        </row>
        <row r="20">
          <cell r="E20" t="str">
            <v>1077 - DE - NR Func. Chem. GmbH</v>
          </cell>
          <cell r="F20" t="str">
            <v>GSU2 - NRSC GLOBAL SUBC</v>
          </cell>
          <cell r="G20" t="str">
            <v>SG - 7739</v>
          </cell>
          <cell r="J20" t="str">
            <v>PAN4 - AkzoNobel Surface</v>
          </cell>
          <cell r="O20" t="str">
            <v>BDT</v>
          </cell>
          <cell r="P20" t="str">
            <v>FDD - FOB Destination, Delivered</v>
          </cell>
        </row>
        <row r="21">
          <cell r="E21" t="str">
            <v>1091 - DK - Dansk Salt A/S</v>
          </cell>
          <cell r="F21" t="str">
            <v>IAE1 - BASC NPR Arab Emirat</v>
          </cell>
          <cell r="G21" t="str">
            <v>US - 0196/1424/1427/7481</v>
          </cell>
          <cell r="J21" t="str">
            <v>PAN5 - AkzoNobel ESD</v>
          </cell>
          <cell r="O21" t="str">
            <v>BEF</v>
          </cell>
          <cell r="P21" t="str">
            <v>FDP - FOB Destination pre-paid</v>
          </cell>
        </row>
        <row r="22">
          <cell r="E22" t="str">
            <v>1093 - SG - NOURYON ASIA PTE.LTD.</v>
          </cell>
          <cell r="F22" t="str">
            <v>IAR1 - BASC NPR Argentina</v>
          </cell>
          <cell r="J22" t="str">
            <v>PC10 - CS Coatings Specialt</v>
          </cell>
          <cell r="O22" t="str">
            <v>BGN</v>
          </cell>
          <cell r="P22" t="str">
            <v>FEW - Freight Equalized</v>
          </cell>
        </row>
        <row r="23">
          <cell r="E23" t="str">
            <v>1113 - SE - Nouryon International AB</v>
          </cell>
          <cell r="F23" t="str">
            <v>IAU1 - NRSC NPR Australia</v>
          </cell>
          <cell r="J23" t="str">
            <v>PC20 - CS Monomers</v>
          </cell>
          <cell r="O23" t="str">
            <v>BHD</v>
          </cell>
          <cell r="P23" t="str">
            <v>FH - Free house</v>
          </cell>
        </row>
        <row r="24">
          <cell r="E24" t="str">
            <v>1128 - RU - OOO NOURYON</v>
          </cell>
          <cell r="F24" t="str">
            <v>IBE1 - BASC NPR Belgium</v>
          </cell>
          <cell r="J24" t="str">
            <v>PC30 - CS Opaque Polymers</v>
          </cell>
          <cell r="O24" t="str">
            <v>BIF</v>
          </cell>
          <cell r="P24" t="str">
            <v>FOA - Prepay and Add</v>
          </cell>
        </row>
        <row r="25">
          <cell r="E25" t="str">
            <v>1131 - CN - Tianjin NR Peroxides CoLt</v>
          </cell>
          <cell r="F25" t="str">
            <v>IBR1 - BASC NPR Brazil</v>
          </cell>
          <cell r="J25" t="str">
            <v>PC40 - CS Pure Acryclics</v>
          </cell>
          <cell r="O25" t="str">
            <v>BMD</v>
          </cell>
          <cell r="P25" t="str">
            <v>FOB - Free on board</v>
          </cell>
        </row>
        <row r="26">
          <cell r="E26" t="str">
            <v>1168 - CO - Nouryon PPC S.A.S(CO)</v>
          </cell>
          <cell r="F26" t="str">
            <v>IBR2 - NRSC NPR Brazil</v>
          </cell>
          <cell r="J26" t="str">
            <v>PC50 - CS Styrene Acrylics</v>
          </cell>
          <cell r="O26" t="str">
            <v>BND</v>
          </cell>
          <cell r="P26" t="str">
            <v>FOC - FOB Origin, Collect</v>
          </cell>
        </row>
        <row r="27">
          <cell r="E27" t="str">
            <v>1264 - FI - Nouryon Finland Oy</v>
          </cell>
          <cell r="F27" t="str">
            <v>IC01 - NRSC NPR CHINA</v>
          </cell>
          <cell r="J27" t="str">
            <v>PC60 - CS Vinyl Acetate Eth</v>
          </cell>
          <cell r="O27" t="str">
            <v>BOB</v>
          </cell>
          <cell r="P27" t="str">
            <v>FOD - FOB Origin, Delivered</v>
          </cell>
        </row>
        <row r="28">
          <cell r="E28" t="str">
            <v>1400 - CN - NR New Material (Suzhou)</v>
          </cell>
          <cell r="F28" t="str">
            <v>ICA2 - BASC NPR Canada</v>
          </cell>
          <cell r="J28" t="str">
            <v>PC70 - CS Vinyl Acrylics</v>
          </cell>
          <cell r="O28" t="str">
            <v>BRL</v>
          </cell>
          <cell r="P28" t="str">
            <v>FOT - FOB Origin,Cust.PU,Col,w/FA</v>
          </cell>
        </row>
        <row r="29">
          <cell r="E29" t="str">
            <v>1421 - NL - Nouryon Ind Chem bv</v>
          </cell>
          <cell r="F29" t="str">
            <v>ICH1 - BASC NPR Switzerland</v>
          </cell>
          <cell r="J29" t="str">
            <v>PD10 - Real estate services</v>
          </cell>
          <cell r="O29" t="str">
            <v>BSD</v>
          </cell>
          <cell r="P29" t="str">
            <v>FOU - FOB Origin, Customer</v>
          </cell>
        </row>
        <row r="30">
          <cell r="E30" t="str">
            <v>1422 - DE - Nouryon Faser PV GmbH</v>
          </cell>
          <cell r="F30" t="str">
            <v>ICL1 - BASC NPR Chile</v>
          </cell>
          <cell r="J30" t="str">
            <v>PD11 - Business park</v>
          </cell>
          <cell r="O30" t="str">
            <v>BTN</v>
          </cell>
          <cell r="P30" t="str">
            <v>PPA - Prepaid and add</v>
          </cell>
        </row>
        <row r="31">
          <cell r="E31" t="str">
            <v>1424 - US - Nouryon Func. Chem.LLC</v>
          </cell>
          <cell r="F31" t="str">
            <v>ICN8 - BASC NPR China</v>
          </cell>
          <cell r="J31" t="str">
            <v>PD12 - Escrow and title ser</v>
          </cell>
          <cell r="O31" t="str">
            <v>BWP</v>
          </cell>
          <cell r="P31" t="str">
            <v>PPD - Prepaid delivery</v>
          </cell>
        </row>
        <row r="32">
          <cell r="E32" t="str">
            <v>1427 - US - NR Surface Chemistry LLC</v>
          </cell>
          <cell r="F32" t="str">
            <v>ICO1 - BASC NRP Colombia</v>
          </cell>
          <cell r="J32" t="str">
            <v>PD13 - Real estate brokers</v>
          </cell>
          <cell r="O32" t="str">
            <v>BYB</v>
          </cell>
          <cell r="P32" t="str">
            <v>ZNO - Not applicable</v>
          </cell>
        </row>
        <row r="33">
          <cell r="E33" t="str">
            <v>1435 - NL - Nouryon Func. Chem. bv</v>
          </cell>
          <cell r="F33" t="str">
            <v>IDK1 - BASC NPR Danmark</v>
          </cell>
          <cell r="J33" t="str">
            <v>PD14 - University</v>
          </cell>
          <cell r="O33" t="str">
            <v>BYR</v>
          </cell>
        </row>
        <row r="34">
          <cell r="E34" t="str">
            <v>1535 - CN - Nouryon Taixing Co.Ltd</v>
          </cell>
          <cell r="F34" t="str">
            <v>IES1 - BASC NPR Spain</v>
          </cell>
          <cell r="J34" t="str">
            <v>PD15 - Warehouse store</v>
          </cell>
          <cell r="O34" t="str">
            <v>BZD</v>
          </cell>
        </row>
        <row r="35">
          <cell r="E35" t="str">
            <v>1610 - CN - NR Chem (Tianjin) Co. Ltd</v>
          </cell>
          <cell r="F35" t="str">
            <v>IFI1 - BASC NPR Finland</v>
          </cell>
          <cell r="J35" t="str">
            <v>PDTA - Real Estate - To Be</v>
          </cell>
          <cell r="O35" t="str">
            <v>CAD</v>
          </cell>
        </row>
        <row r="36">
          <cell r="E36" t="str">
            <v>1676 - BR - Nouryon PPC Bahia S/A</v>
          </cell>
          <cell r="F36" t="str">
            <v>IFR1 - BASC NPR France</v>
          </cell>
          <cell r="J36" t="str">
            <v>PE10 - Electricity</v>
          </cell>
          <cell r="O36" t="str">
            <v>CDF</v>
          </cell>
        </row>
        <row r="37">
          <cell r="E37" t="str">
            <v>1741 - CN - NR Chemicals (Guangzhou)</v>
          </cell>
          <cell r="F37" t="str">
            <v>IGAR - Nouryon Ariba Global</v>
          </cell>
          <cell r="J37" t="str">
            <v>PE11 - Energy</v>
          </cell>
          <cell r="O37" t="str">
            <v>CFP</v>
          </cell>
        </row>
        <row r="38">
          <cell r="E38" t="str">
            <v>1797 - CN - NR Chem.(Ningbo)Co Ltd</v>
          </cell>
          <cell r="F38" t="str">
            <v>IGE1 - BASC NPR Germany</v>
          </cell>
          <cell r="J38" t="str">
            <v>PE20 - Energy - Other</v>
          </cell>
          <cell r="O38" t="str">
            <v>CHF</v>
          </cell>
        </row>
        <row r="39">
          <cell r="E39" t="str">
            <v>1830 - CN - NR Perf. Add. (Sh) Co Ltd</v>
          </cell>
          <cell r="F39" t="str">
            <v>IGT1 - BASC NRP Guatemala</v>
          </cell>
          <cell r="J39" t="str">
            <v>PE30 - Gas</v>
          </cell>
          <cell r="O39" t="str">
            <v>CLP</v>
          </cell>
        </row>
        <row r="40">
          <cell r="E40" t="str">
            <v>1896 - CN - NR Chemicals (BoXing)</v>
          </cell>
          <cell r="F40" t="str">
            <v>IIN1 - BASC NPR India</v>
          </cell>
          <cell r="J40" t="str">
            <v>PE40 - Steam</v>
          </cell>
          <cell r="O40" t="str">
            <v>CNY</v>
          </cell>
        </row>
        <row r="41">
          <cell r="E41" t="str">
            <v>1931 - DE - Neolyse Ibbenbueren GmbH</v>
          </cell>
          <cell r="F41" t="str">
            <v>IIT1 - BASC NPR Italy</v>
          </cell>
          <cell r="J41" t="str">
            <v>PG99 - TAXES</v>
          </cell>
          <cell r="O41" t="str">
            <v>COP</v>
          </cell>
        </row>
        <row r="42">
          <cell r="E42" t="str">
            <v>2075 - TW - Nouryon Asia Pte. Ltd</v>
          </cell>
          <cell r="F42" t="str">
            <v>IJP1 - BASC NPR Japan</v>
          </cell>
          <cell r="J42" t="str">
            <v>PH10 - CI Acid Chlorides &amp;</v>
          </cell>
          <cell r="O42" t="str">
            <v>CRC</v>
          </cell>
        </row>
        <row r="43">
          <cell r="E43" t="str">
            <v>4083 - AR - NR Chemicals AR SAU</v>
          </cell>
          <cell r="F43" t="str">
            <v>IJP2 - NRSC NPR JAPAN</v>
          </cell>
          <cell r="J43" t="str">
            <v>PH20 - CI Base Chemicals</v>
          </cell>
          <cell r="O43" t="str">
            <v>CSD</v>
          </cell>
        </row>
        <row r="44">
          <cell r="E44" t="str">
            <v>4114 - CL - NR Func. Chem. S.A.</v>
          </cell>
          <cell r="F44" t="str">
            <v>IKR1 - BASC NPR Korea</v>
          </cell>
          <cell r="J44" t="str">
            <v>PH21 - Raw Materials - Gene</v>
          </cell>
          <cell r="O44" t="str">
            <v>CUP</v>
          </cell>
        </row>
        <row r="45">
          <cell r="E45" t="str">
            <v>4236 - CH - Claviag AG</v>
          </cell>
          <cell r="F45" t="str">
            <v>ILV1 - BASC NPR Latvia</v>
          </cell>
          <cell r="J45" t="str">
            <v>PH22 - Cylinder / Bulk gas</v>
          </cell>
          <cell r="O45" t="str">
            <v>CVE</v>
          </cell>
        </row>
        <row r="46">
          <cell r="E46" t="str">
            <v>4237 - CH - Nouryon Chemicals AG</v>
          </cell>
          <cell r="F46" t="str">
            <v>IMX1 - BASC NPR Mexico</v>
          </cell>
          <cell r="J46" t="str">
            <v>PH30 - CI Chemicals &amp; Inter</v>
          </cell>
          <cell r="O46" t="str">
            <v>CYP</v>
          </cell>
        </row>
        <row r="47">
          <cell r="E47" t="str">
            <v>7015 - SE - Nouryon PPC AB</v>
          </cell>
          <cell r="F47" t="str">
            <v>INL1 - BASC NPR Netherlands</v>
          </cell>
          <cell r="J47" t="str">
            <v>PH40 - CI Cracker Derived C</v>
          </cell>
          <cell r="O47" t="str">
            <v>CZK</v>
          </cell>
        </row>
        <row r="48">
          <cell r="E48" t="str">
            <v>7020 - SE - NR Surface Chemistry AB</v>
          </cell>
          <cell r="F48" t="str">
            <v>INL2 - NRHQ NPR NL NV</v>
          </cell>
          <cell r="J48" t="str">
            <v>PH50 - CI Inorganics</v>
          </cell>
          <cell r="O48" t="str">
            <v>DEM</v>
          </cell>
        </row>
        <row r="49">
          <cell r="E49" t="str">
            <v>7040 - SE - Bygglim Sverige AB</v>
          </cell>
          <cell r="F49" t="str">
            <v>INL3 - NRHQ CAPEX NL EOS</v>
          </cell>
          <cell r="J49" t="str">
            <v>PH60 - CI Natural Oils &amp; Fa</v>
          </cell>
          <cell r="O49" t="str">
            <v>DEM3</v>
          </cell>
        </row>
        <row r="50">
          <cell r="E50" t="str">
            <v>7156 - NO - Nouryon P&amp;PC Norway AS</v>
          </cell>
          <cell r="F50" t="str">
            <v>INO1 - BASC NPR Norway</v>
          </cell>
          <cell r="J50" t="str">
            <v>PH70 - CI Nitrogen Based Ch</v>
          </cell>
          <cell r="O50" t="str">
            <v>DJF</v>
          </cell>
        </row>
        <row r="51">
          <cell r="E51" t="str">
            <v>7158 - TH - NR Chemicals Thailand Ltd</v>
          </cell>
          <cell r="F51" t="str">
            <v>IPK1 - BASC NPR Pakistan</v>
          </cell>
          <cell r="J51" t="str">
            <v>PH80 - CI Oxygen Based Chem</v>
          </cell>
          <cell r="O51" t="str">
            <v>DKK</v>
          </cell>
        </row>
        <row r="52">
          <cell r="E52" t="str">
            <v>7224 - SE - Nouryon Funct Chem AB</v>
          </cell>
          <cell r="F52" t="str">
            <v>IRU1 - BASC NPR Russia</v>
          </cell>
          <cell r="J52" t="str">
            <v>PI10 - PI Carbon Black Pigm</v>
          </cell>
          <cell r="O52" t="str">
            <v>DOP</v>
          </cell>
        </row>
        <row r="53">
          <cell r="E53" t="str">
            <v>7231 - JP - Nouryon Japan K.K.</v>
          </cell>
          <cell r="F53" t="str">
            <v>ISE1 - BASC NPR Sweden</v>
          </cell>
          <cell r="J53" t="str">
            <v>PI20 - PI Effect Pigments</v>
          </cell>
          <cell r="O53" t="str">
            <v>DZD</v>
          </cell>
        </row>
        <row r="54">
          <cell r="E54" t="str">
            <v>7381 - FR - Nouryon P&amp;PC SAS</v>
          </cell>
          <cell r="F54" t="str">
            <v>ISE2 - NRSC NPR SWEDEN</v>
          </cell>
          <cell r="J54" t="str">
            <v>PI30 - PI Inorganic Pigment</v>
          </cell>
          <cell r="O54" t="str">
            <v>ECS</v>
          </cell>
        </row>
        <row r="55">
          <cell r="E55" t="str">
            <v>7393 - SE - Anholmen Fast.AB</v>
          </cell>
          <cell r="F55" t="str">
            <v>ISG1 - BASC NPR Singapore</v>
          </cell>
          <cell r="J55" t="str">
            <v>PI40 - PI Organic Pigments</v>
          </cell>
          <cell r="O55" t="str">
            <v>EEK</v>
          </cell>
        </row>
        <row r="56">
          <cell r="E56" t="str">
            <v>7395 - BR - Nouryon PPC Química Ltda</v>
          </cell>
          <cell r="F56" t="str">
            <v>ISG2 - NRSC NPR SINGAPORE</v>
          </cell>
          <cell r="J56" t="str">
            <v>PI50 - PI Pigments Other</v>
          </cell>
          <cell r="O56" t="str">
            <v>EGP</v>
          </cell>
        </row>
        <row r="57">
          <cell r="E57" t="str">
            <v>7481 - US - Nouryon PPC Chemicals LLC</v>
          </cell>
          <cell r="F57" t="str">
            <v>ITH1 - NRSC NPR Thailand</v>
          </cell>
          <cell r="J57" t="str">
            <v>PI60 - PI Tinters</v>
          </cell>
          <cell r="O57" t="str">
            <v>ERN</v>
          </cell>
        </row>
        <row r="58">
          <cell r="E58" t="str">
            <v>7640 - CA - Nouryon PPC Canada Inc</v>
          </cell>
          <cell r="F58" t="str">
            <v>ITW1 - BASC NPR Taiwan</v>
          </cell>
          <cell r="J58" t="str">
            <v>PL10 - Air</v>
          </cell>
          <cell r="O58" t="str">
            <v>ESP</v>
          </cell>
        </row>
        <row r="59">
          <cell r="E59" t="str">
            <v>7739 - SG - NR Surface Chemistry Pte</v>
          </cell>
          <cell r="F59" t="str">
            <v>IUK1 - BASC NPR UK</v>
          </cell>
          <cell r="J59" t="str">
            <v>PL18 - Logistics - TBA</v>
          </cell>
          <cell r="O59" t="str">
            <v>ETB</v>
          </cell>
        </row>
        <row r="60">
          <cell r="E60" t="str">
            <v>7830 - SE - Nouryon AB</v>
          </cell>
          <cell r="F60" t="str">
            <v>IUK2 - NRHQ NPR UK</v>
          </cell>
          <cell r="J60" t="str">
            <v>PL20 - Parcel</v>
          </cell>
          <cell r="O60" t="str">
            <v>EUR</v>
          </cell>
        </row>
        <row r="61">
          <cell r="E61" t="str">
            <v>8005 - DE - Nouryon Germany GmbH</v>
          </cell>
          <cell r="F61" t="str">
            <v>IUS1 - BASC NPR US</v>
          </cell>
          <cell r="J61" t="str">
            <v>PL30 - Inbound Transport</v>
          </cell>
          <cell r="O61" t="str">
            <v>FIM</v>
          </cell>
        </row>
        <row r="62">
          <cell r="E62" t="str">
            <v>8025 - CN - Zhejiang Friend Chemical</v>
          </cell>
          <cell r="F62" t="str">
            <v>IUS2 - NRSC NPR US</v>
          </cell>
          <cell r="J62" t="str">
            <v>PL31 - Expeditor</v>
          </cell>
          <cell r="O62" t="str">
            <v>FJD</v>
          </cell>
        </row>
        <row r="63">
          <cell r="E63" t="str">
            <v>8240 - AE - Nouryon Middle East FZE</v>
          </cell>
          <cell r="F63" t="str">
            <v>IVE1 - BASC NPR Venezuela</v>
          </cell>
          <cell r="J63" t="str">
            <v>PL34 - Iso Tank</v>
          </cell>
          <cell r="O63" t="str">
            <v>FKP</v>
          </cell>
        </row>
        <row r="64">
          <cell r="E64" t="str">
            <v>9008 - IT - Nouryon Chemicals SpA</v>
          </cell>
          <cell r="F64" t="str">
            <v>SCM1 - NRFC SCM FCOP</v>
          </cell>
          <cell r="J64" t="str">
            <v>PL35 - Rail Cars</v>
          </cell>
          <cell r="O64" t="str">
            <v>FRF</v>
          </cell>
        </row>
        <row r="65">
          <cell r="F65" t="str">
            <v>SCM2 - NRFC SCM FCSS</v>
          </cell>
          <cell r="J65" t="str">
            <v>PL36 - Chassis</v>
          </cell>
          <cell r="O65" t="str">
            <v>GBP</v>
          </cell>
        </row>
        <row r="66">
          <cell r="F66" t="str">
            <v>SCM3 - NRFC SCM FCSD</v>
          </cell>
          <cell r="J66" t="str">
            <v>PL37 - Maintenance&amp;Repair</v>
          </cell>
          <cell r="O66" t="str">
            <v>GEL</v>
          </cell>
        </row>
        <row r="67">
          <cell r="F67" t="str">
            <v>SCM4 - NRFC SCM FCPA</v>
          </cell>
          <cell r="J67" t="str">
            <v>PL40 - LO Inland Navigation</v>
          </cell>
          <cell r="O67" t="str">
            <v>GHC</v>
          </cell>
        </row>
        <row r="68">
          <cell r="F68" t="str">
            <v>SCM5 - NRFC SCM FCEA</v>
          </cell>
          <cell r="J68" t="str">
            <v>PL50 - LO Other Logistics S</v>
          </cell>
          <cell r="O68" t="str">
            <v>GIP</v>
          </cell>
        </row>
        <row r="69">
          <cell r="F69" t="str">
            <v>SCM6 - NRFC SCM FCCH</v>
          </cell>
          <cell r="J69" t="str">
            <v>PL51 - Con.Eqp Ren/Lea Serv</v>
          </cell>
          <cell r="O69" t="str">
            <v>GMD</v>
          </cell>
        </row>
        <row r="70">
          <cell r="F70" t="str">
            <v>SCM7 - NRFC SCM FCOM</v>
          </cell>
          <cell r="J70" t="str">
            <v>PL52 - Equipment rental</v>
          </cell>
          <cell r="O70" t="str">
            <v>GNF</v>
          </cell>
        </row>
        <row r="71">
          <cell r="F71" t="str">
            <v>SCM8 - BASC SCM AMERICAS</v>
          </cell>
          <cell r="J71" t="str">
            <v>PL53 - Facility Logistics</v>
          </cell>
          <cell r="O71" t="str">
            <v>GRD</v>
          </cell>
        </row>
        <row r="72">
          <cell r="F72" t="str">
            <v>SCM9 - BASC SCM ASIA PACIFI</v>
          </cell>
          <cell r="J72" t="str">
            <v>PL60 - Rail</v>
          </cell>
          <cell r="O72" t="str">
            <v>GTQ</v>
          </cell>
        </row>
        <row r="73">
          <cell r="F73" t="str">
            <v>SCMA - BASC SCM Brazil</v>
          </cell>
          <cell r="J73" t="str">
            <v>PL70 - Road Packed</v>
          </cell>
          <cell r="O73" t="str">
            <v>GWP</v>
          </cell>
        </row>
        <row r="74">
          <cell r="F74" t="str">
            <v>SCMB - BASC SCM EUROPE</v>
          </cell>
          <cell r="J74" t="str">
            <v>PL80 - Sea Containers</v>
          </cell>
          <cell r="O74" t="str">
            <v>GYD</v>
          </cell>
        </row>
        <row r="75">
          <cell r="F75" t="str">
            <v>TAM1 - NRSC Transport Ameri</v>
          </cell>
          <cell r="J75" t="str">
            <v>PL81 - Freight Forwarding</v>
          </cell>
          <cell r="O75" t="str">
            <v>HKD</v>
          </cell>
        </row>
        <row r="76">
          <cell r="F76" t="str">
            <v>TAP1 - NRSC Transport Asia</v>
          </cell>
          <cell r="J76" t="str">
            <v>PL82 - Barge</v>
          </cell>
          <cell r="O76" t="str">
            <v>HNL</v>
          </cell>
        </row>
        <row r="77">
          <cell r="F77" t="str">
            <v>TBR1 - NRSC Transport Braz.</v>
          </cell>
          <cell r="J77" t="str">
            <v>PL90 - Warehousing</v>
          </cell>
          <cell r="O77" t="str">
            <v>HRK</v>
          </cell>
        </row>
        <row r="78">
          <cell r="F78" t="str">
            <v>TEU1 - NRSC Transport Europ</v>
          </cell>
          <cell r="J78" t="str">
            <v>PL91 - Road Bulk</v>
          </cell>
          <cell r="O78" t="str">
            <v>HTG</v>
          </cell>
        </row>
        <row r="79">
          <cell r="F79" t="str">
            <v>TRAM - BASC Tran.Man. Amer.</v>
          </cell>
          <cell r="J79" t="str">
            <v>PL92 - Packed Warehousing</v>
          </cell>
          <cell r="O79" t="str">
            <v>HUF</v>
          </cell>
        </row>
        <row r="80">
          <cell r="F80" t="str">
            <v>TRAP - BASC Tran.Man. AP</v>
          </cell>
          <cell r="J80" t="str">
            <v>PL93 - Bulk Warehousing</v>
          </cell>
          <cell r="O80" t="str">
            <v>IDR</v>
          </cell>
        </row>
        <row r="81">
          <cell r="F81" t="str">
            <v>TRBR - BASC Tran.Man. Braz.</v>
          </cell>
          <cell r="J81" t="str">
            <v>PL94 - Road Bulk Dry</v>
          </cell>
          <cell r="O81" t="str">
            <v>IEP</v>
          </cell>
        </row>
        <row r="82">
          <cell r="F82" t="str">
            <v>TREU - BASC Tran.Man. EMAEI</v>
          </cell>
          <cell r="J82" t="str">
            <v>PLS1 - Express</v>
          </cell>
          <cell r="O82" t="str">
            <v>ILS</v>
          </cell>
        </row>
        <row r="83">
          <cell r="J83" t="str">
            <v>PLS2 - DEEP SEA/ ISO TANK</v>
          </cell>
          <cell r="O83" t="str">
            <v>INR</v>
          </cell>
        </row>
        <row r="84">
          <cell r="J84" t="str">
            <v>PLS3 - Transport Intersite</v>
          </cell>
          <cell r="O84" t="str">
            <v>IQD</v>
          </cell>
        </row>
        <row r="85">
          <cell r="J85" t="str">
            <v>PLS4 - Management Systems</v>
          </cell>
          <cell r="O85" t="str">
            <v>IRR</v>
          </cell>
        </row>
        <row r="86">
          <cell r="J86" t="str">
            <v>PLS5 - Benchmark&amp;Consulting</v>
          </cell>
          <cell r="O86" t="str">
            <v>ISK</v>
          </cell>
        </row>
        <row r="87">
          <cell r="J87" t="str">
            <v>PM10 - Advertising Agency</v>
          </cell>
          <cell r="O87" t="str">
            <v>ITL</v>
          </cell>
        </row>
        <row r="88">
          <cell r="J88" t="str">
            <v>PM20 - MM Business Gifts &amp;</v>
          </cell>
          <cell r="O88" t="str">
            <v>JMD</v>
          </cell>
        </row>
        <row r="89">
          <cell r="J89" t="str">
            <v>PM21 - Cakes</v>
          </cell>
          <cell r="O89" t="str">
            <v>JOD</v>
          </cell>
        </row>
        <row r="90">
          <cell r="J90" t="str">
            <v>PM22 - Flower</v>
          </cell>
          <cell r="O90" t="str">
            <v>JPY</v>
          </cell>
        </row>
        <row r="91">
          <cell r="J91" t="str">
            <v>PM23 - Gifts</v>
          </cell>
          <cell r="O91" t="str">
            <v>KES</v>
          </cell>
        </row>
        <row r="92">
          <cell r="J92" t="str">
            <v>PM24 - Giftvouchers</v>
          </cell>
          <cell r="O92" t="str">
            <v>KGS</v>
          </cell>
        </row>
        <row r="93">
          <cell r="J93" t="str">
            <v>PM25 - Promotional Merchand</v>
          </cell>
          <cell r="O93" t="str">
            <v>KHR</v>
          </cell>
        </row>
        <row r="94">
          <cell r="J94" t="str">
            <v>PM30 - MM Car lease</v>
          </cell>
          <cell r="O94" t="str">
            <v>KMF</v>
          </cell>
        </row>
        <row r="95">
          <cell r="J95" t="str">
            <v>PM31 - Car of Truck Insuran</v>
          </cell>
          <cell r="O95" t="str">
            <v>KPW</v>
          </cell>
        </row>
        <row r="96">
          <cell r="J96" t="str">
            <v>PM32 - Fleet Management</v>
          </cell>
          <cell r="O96" t="str">
            <v>KRW</v>
          </cell>
        </row>
        <row r="97">
          <cell r="J97" t="str">
            <v>PM33 - Fuel</v>
          </cell>
          <cell r="O97" t="str">
            <v>KWD</v>
          </cell>
        </row>
        <row r="98">
          <cell r="J98" t="str">
            <v>PM34 - Maintenance &amp; Repair</v>
          </cell>
          <cell r="O98" t="str">
            <v>KYD</v>
          </cell>
        </row>
        <row r="99">
          <cell r="J99" t="str">
            <v>PM35 - Vehicle Leasing</v>
          </cell>
          <cell r="O99" t="str">
            <v>KZT</v>
          </cell>
        </row>
        <row r="100">
          <cell r="J100" t="str">
            <v>PM36 - Vehicles</v>
          </cell>
          <cell r="O100" t="str">
            <v>LAK</v>
          </cell>
        </row>
        <row r="101">
          <cell r="J101" t="str">
            <v>PM40 - Color collateral</v>
          </cell>
          <cell r="O101" t="str">
            <v>LBP</v>
          </cell>
        </row>
        <row r="102">
          <cell r="J102" t="str">
            <v>PM50 - Media</v>
          </cell>
          <cell r="O102" t="str">
            <v>LKR</v>
          </cell>
        </row>
        <row r="103">
          <cell r="J103" t="str">
            <v>PM60 - MM Mixing Machines a</v>
          </cell>
          <cell r="O103" t="str">
            <v>LRD</v>
          </cell>
        </row>
        <row r="104">
          <cell r="J104" t="str">
            <v>PM70 - MM Other Marketing S</v>
          </cell>
          <cell r="O104" t="str">
            <v>LSL</v>
          </cell>
        </row>
        <row r="105">
          <cell r="J105" t="str">
            <v>PM71 - PR &amp; Sponsorship</v>
          </cell>
          <cell r="O105" t="str">
            <v>LTL</v>
          </cell>
        </row>
        <row r="106">
          <cell r="J106" t="str">
            <v>PM72 - Exhibitions and Semi</v>
          </cell>
          <cell r="O106" t="str">
            <v>LUF</v>
          </cell>
        </row>
        <row r="107">
          <cell r="J107" t="str">
            <v>PM73 - CC - Subscriptions /</v>
          </cell>
          <cell r="O107" t="str">
            <v>LVL</v>
          </cell>
        </row>
        <row r="108">
          <cell r="J108" t="str">
            <v>PM74 - CC - Others</v>
          </cell>
          <cell r="O108" t="str">
            <v>LYD</v>
          </cell>
        </row>
        <row r="109">
          <cell r="J109" t="str">
            <v>PM75 - Direct mail</v>
          </cell>
          <cell r="O109" t="str">
            <v>MAD</v>
          </cell>
        </row>
        <row r="110">
          <cell r="J110" t="str">
            <v>PM76 - Digital Marketing</v>
          </cell>
          <cell r="O110" t="str">
            <v>MDL</v>
          </cell>
        </row>
        <row r="111">
          <cell r="J111" t="str">
            <v>PM77 - Market research</v>
          </cell>
          <cell r="O111" t="str">
            <v>MGA</v>
          </cell>
        </row>
        <row r="112">
          <cell r="J112" t="str">
            <v>PM78 - Mixing Machines</v>
          </cell>
          <cell r="O112" t="str">
            <v>MGF</v>
          </cell>
        </row>
        <row r="113">
          <cell r="J113" t="str">
            <v>PM79 - Marketing Fulfillmen</v>
          </cell>
          <cell r="O113" t="str">
            <v>MKD</v>
          </cell>
        </row>
        <row r="114">
          <cell r="J114" t="str">
            <v>PM80 - Point of Sales</v>
          </cell>
          <cell r="O114" t="str">
            <v>MMK</v>
          </cell>
        </row>
        <row r="115">
          <cell r="J115" t="str">
            <v>PM81 - Sales promotion</v>
          </cell>
          <cell r="O115" t="str">
            <v>MNT</v>
          </cell>
        </row>
        <row r="116">
          <cell r="J116" t="str">
            <v>PM82 - Commercial printing</v>
          </cell>
          <cell r="O116" t="str">
            <v>MOP</v>
          </cell>
        </row>
        <row r="117">
          <cell r="J117" t="str">
            <v>PM83 - Design</v>
          </cell>
          <cell r="O117" t="str">
            <v>MRO</v>
          </cell>
        </row>
        <row r="118">
          <cell r="J118" t="str">
            <v>PM84 - Marketing support se</v>
          </cell>
          <cell r="O118" t="str">
            <v>MTL</v>
          </cell>
        </row>
        <row r="119">
          <cell r="J119" t="str">
            <v>PM85 - Spectrophotometers</v>
          </cell>
          <cell r="O119" t="str">
            <v>MUR</v>
          </cell>
        </row>
        <row r="120">
          <cell r="J120" t="str">
            <v>PM90 - Products For Resale</v>
          </cell>
          <cell r="O120" t="str">
            <v>MVR</v>
          </cell>
        </row>
        <row r="121">
          <cell r="J121" t="str">
            <v>PM91 - Display</v>
          </cell>
          <cell r="O121" t="str">
            <v>MWK</v>
          </cell>
        </row>
        <row r="122">
          <cell r="J122" t="str">
            <v>PM92 - Full store implement</v>
          </cell>
          <cell r="O122" t="str">
            <v>MXN</v>
          </cell>
        </row>
        <row r="123">
          <cell r="J123" t="str">
            <v>PM93 - POS Furniture</v>
          </cell>
          <cell r="O123" t="str">
            <v>MYR</v>
          </cell>
        </row>
        <row r="124">
          <cell r="J124" t="str">
            <v>PM94 - Racking</v>
          </cell>
          <cell r="O124" t="str">
            <v>MZM</v>
          </cell>
        </row>
        <row r="125">
          <cell r="J125" t="str">
            <v>PM95 - Signage (internal/ex</v>
          </cell>
          <cell r="O125" t="str">
            <v>NAD</v>
          </cell>
        </row>
        <row r="126">
          <cell r="J126" t="str">
            <v>PMA0 - MM Travel &amp; expenses</v>
          </cell>
          <cell r="O126" t="str">
            <v>NGN</v>
          </cell>
        </row>
        <row r="127">
          <cell r="J127" t="str">
            <v>PMA1 - Air transport</v>
          </cell>
          <cell r="O127" t="str">
            <v>NIO</v>
          </cell>
        </row>
        <row r="128">
          <cell r="J128" t="str">
            <v>PMA2 - Carrental</v>
          </cell>
          <cell r="O128" t="str">
            <v>NLG</v>
          </cell>
        </row>
        <row r="129">
          <cell r="J129" t="str">
            <v>PMA3 - Passport &amp; Visa</v>
          </cell>
          <cell r="O129" t="str">
            <v>NOK</v>
          </cell>
        </row>
        <row r="130">
          <cell r="J130" t="str">
            <v>PMA4 - Payment solutions</v>
          </cell>
          <cell r="O130" t="str">
            <v>NPR</v>
          </cell>
        </row>
        <row r="131">
          <cell r="J131" t="str">
            <v>PMA5 - Rail transport</v>
          </cell>
          <cell r="O131" t="str">
            <v>NZD</v>
          </cell>
        </row>
        <row r="132">
          <cell r="J132" t="str">
            <v>PMA6 - Taxi services</v>
          </cell>
          <cell r="O132" t="str">
            <v>OMR</v>
          </cell>
        </row>
        <row r="133">
          <cell r="J133" t="str">
            <v>PMA7 - Transportation not a</v>
          </cell>
          <cell r="O133" t="str">
            <v>PAB</v>
          </cell>
        </row>
        <row r="134">
          <cell r="J134" t="str">
            <v>PMA8 - Travel agents</v>
          </cell>
          <cell r="O134" t="str">
            <v>PEN</v>
          </cell>
        </row>
        <row r="135">
          <cell r="J135" t="str">
            <v>PMS1 - Business Gifts &amp; Pro</v>
          </cell>
          <cell r="O135" t="str">
            <v>PGK</v>
          </cell>
        </row>
        <row r="136">
          <cell r="J136" t="str">
            <v>PMS2 - Advertising</v>
          </cell>
          <cell r="O136" t="str">
            <v>PHP</v>
          </cell>
        </row>
        <row r="137">
          <cell r="J137" t="str">
            <v>PMS4 - HR Services</v>
          </cell>
          <cell r="O137" t="str">
            <v>PKR</v>
          </cell>
        </row>
        <row r="138">
          <cell r="J138" t="str">
            <v>PMS5 - Travel &amp; expenses</v>
          </cell>
          <cell r="O138" t="str">
            <v>PLN</v>
          </cell>
        </row>
        <row r="139">
          <cell r="J139" t="str">
            <v>PMS6 - Car Lease</v>
          </cell>
          <cell r="O139" t="str">
            <v>PTE</v>
          </cell>
        </row>
        <row r="140">
          <cell r="J140" t="str">
            <v>PMTA - Marketing</v>
          </cell>
          <cell r="O140" t="str">
            <v>PYG</v>
          </cell>
        </row>
        <row r="141">
          <cell r="J141" t="str">
            <v>PMTB - Workforce Services</v>
          </cell>
          <cell r="O141" t="str">
            <v>QAR</v>
          </cell>
        </row>
        <row r="142">
          <cell r="J142" t="str">
            <v>PO10 - SO - Alcohol Sovents</v>
          </cell>
          <cell r="O142" t="str">
            <v>RMB</v>
          </cell>
        </row>
        <row r="143">
          <cell r="J143" t="str">
            <v>PO20 - SO - Aliphatic Solve</v>
          </cell>
          <cell r="O143" t="str">
            <v>ROL</v>
          </cell>
        </row>
        <row r="144">
          <cell r="J144" t="str">
            <v>PO30 - SO Aromatic Solvents</v>
          </cell>
          <cell r="O144" t="str">
            <v>RON</v>
          </cell>
        </row>
        <row r="145">
          <cell r="J145" t="str">
            <v>PO40 - SO Blend Solvents</v>
          </cell>
          <cell r="O145" t="str">
            <v>RUB</v>
          </cell>
        </row>
        <row r="146">
          <cell r="J146" t="str">
            <v>PO50 - SO Ester Solvents</v>
          </cell>
          <cell r="O146" t="str">
            <v>RWF</v>
          </cell>
        </row>
        <row r="147">
          <cell r="J147" t="str">
            <v>PO60 - SO Glycol &amp; Ether So</v>
          </cell>
          <cell r="O147" t="str">
            <v>SAR</v>
          </cell>
        </row>
        <row r="148">
          <cell r="J148" t="str">
            <v>PO70 - SO Halogentaed Solve</v>
          </cell>
          <cell r="O148" t="str">
            <v>SBD</v>
          </cell>
        </row>
        <row r="149">
          <cell r="J149" t="str">
            <v>PO80 - SO Ketones Solvents</v>
          </cell>
          <cell r="O149" t="str">
            <v>SCR</v>
          </cell>
        </row>
        <row r="150">
          <cell r="J150" t="str">
            <v>PO90 - SO Solvents Other</v>
          </cell>
          <cell r="O150" t="str">
            <v>SDD</v>
          </cell>
        </row>
        <row r="151">
          <cell r="J151" t="str">
            <v>PP10 - PP drums</v>
          </cell>
          <cell r="O151" t="str">
            <v>SDP</v>
          </cell>
        </row>
        <row r="152">
          <cell r="J152" t="str">
            <v>PP20 - PP Intermediate Bulk</v>
          </cell>
          <cell r="O152" t="str">
            <v>SEK</v>
          </cell>
        </row>
        <row r="153">
          <cell r="J153" t="str">
            <v>PP30 - PP Metal Containers</v>
          </cell>
          <cell r="O153" t="str">
            <v>SGD</v>
          </cell>
        </row>
        <row r="154">
          <cell r="J154" t="str">
            <v>PP40 - PP Packaging Other</v>
          </cell>
          <cell r="O154" t="str">
            <v>SHP</v>
          </cell>
        </row>
        <row r="155">
          <cell r="J155" t="str">
            <v>PP50 - PP Plastic Contraine</v>
          </cell>
          <cell r="O155" t="str">
            <v>SIT</v>
          </cell>
        </row>
        <row r="156">
          <cell r="J156" t="str">
            <v>PPS6 - Facility Management</v>
          </cell>
          <cell r="O156" t="str">
            <v>SKK</v>
          </cell>
        </row>
        <row r="157">
          <cell r="J157" t="str">
            <v>PPS7 - Gasses</v>
          </cell>
          <cell r="O157" t="str">
            <v>SLL</v>
          </cell>
        </row>
        <row r="158">
          <cell r="J158" t="str">
            <v>PR10 - RE Acrylic Resins</v>
          </cell>
          <cell r="O158" t="str">
            <v>SOS</v>
          </cell>
        </row>
        <row r="159">
          <cell r="J159" t="str">
            <v>PR20 - RE Alkyd Resins</v>
          </cell>
          <cell r="O159" t="str">
            <v>SRD</v>
          </cell>
        </row>
        <row r="160">
          <cell r="J160" t="str">
            <v>PR30 - RE Amino Resins</v>
          </cell>
          <cell r="O160" t="str">
            <v>SRG</v>
          </cell>
        </row>
        <row r="161">
          <cell r="J161" t="str">
            <v>PR40 - RE Epoxy Resins</v>
          </cell>
          <cell r="O161" t="str">
            <v>STD</v>
          </cell>
        </row>
        <row r="162">
          <cell r="J162" t="str">
            <v>PR50 - RE Isocyanates</v>
          </cell>
          <cell r="O162" t="str">
            <v>SUR</v>
          </cell>
        </row>
        <row r="163">
          <cell r="J163" t="str">
            <v>PR60 - RE Polyester Resins</v>
          </cell>
          <cell r="O163" t="str">
            <v>SVC</v>
          </cell>
        </row>
        <row r="164">
          <cell r="J164" t="str">
            <v>PR70 - RE Resins - other</v>
          </cell>
          <cell r="O164" t="str">
            <v>SYP</v>
          </cell>
        </row>
        <row r="165">
          <cell r="J165" t="str">
            <v>PR99 - PR Vendor</v>
          </cell>
          <cell r="O165" t="str">
            <v>SZL</v>
          </cell>
        </row>
        <row r="166">
          <cell r="J166" t="str">
            <v>PS10 - Equipment</v>
          </cell>
          <cell r="O166" t="str">
            <v>THB</v>
          </cell>
        </row>
        <row r="167">
          <cell r="J167" t="str">
            <v>PS11 - Electrical Equipment</v>
          </cell>
          <cell r="O167" t="str">
            <v>TJR</v>
          </cell>
        </row>
        <row r="168">
          <cell r="J168" t="str">
            <v>PS12 - Filling &amp; Packaging</v>
          </cell>
          <cell r="O168" t="str">
            <v>TJS</v>
          </cell>
        </row>
        <row r="169">
          <cell r="J169" t="str">
            <v>PS13 - Milling &amp; Mixing Equ</v>
          </cell>
          <cell r="O169" t="str">
            <v>TMM</v>
          </cell>
        </row>
        <row r="170">
          <cell r="J170" t="str">
            <v>PS14 - Rotating Equipment</v>
          </cell>
          <cell r="O170" t="str">
            <v>TND</v>
          </cell>
        </row>
        <row r="171">
          <cell r="J171" t="str">
            <v>PS15 - Static Equipment</v>
          </cell>
          <cell r="O171" t="str">
            <v>TOP</v>
          </cell>
        </row>
        <row r="172">
          <cell r="J172" t="str">
            <v>PS16 - Building Maintenance</v>
          </cell>
          <cell r="O172" t="str">
            <v>TPE</v>
          </cell>
        </row>
        <row r="173">
          <cell r="J173" t="str">
            <v>PS17 - Cleaning</v>
          </cell>
          <cell r="O173" t="str">
            <v>TRL</v>
          </cell>
        </row>
        <row r="174">
          <cell r="J174" t="str">
            <v>PS18 - Furniture</v>
          </cell>
          <cell r="O174" t="str">
            <v>TRY</v>
          </cell>
        </row>
        <row r="175">
          <cell r="J175" t="str">
            <v>PS19 - Security</v>
          </cell>
          <cell r="O175" t="str">
            <v>TTD</v>
          </cell>
        </row>
        <row r="176">
          <cell r="J176" t="str">
            <v>PS20 - SX Facility Manageme</v>
          </cell>
          <cell r="O176" t="str">
            <v>TWD</v>
          </cell>
        </row>
        <row r="177">
          <cell r="J177" t="str">
            <v>PS21 - Facility costs</v>
          </cell>
          <cell r="O177" t="str">
            <v>TZS</v>
          </cell>
        </row>
        <row r="178">
          <cell r="J178" t="str">
            <v>PS22 - Catering</v>
          </cell>
          <cell r="O178" t="str">
            <v>UAH</v>
          </cell>
        </row>
        <row r="179">
          <cell r="J179" t="str">
            <v>PS23 - Fire Protection</v>
          </cell>
          <cell r="O179" t="str">
            <v>UGX</v>
          </cell>
        </row>
        <row r="180">
          <cell r="J180" t="str">
            <v>PS24 - Healthcare</v>
          </cell>
          <cell r="O180" t="str">
            <v>USD</v>
          </cell>
        </row>
        <row r="181">
          <cell r="J181" t="str">
            <v>PS25 - HVAC Services</v>
          </cell>
          <cell r="O181" t="str">
            <v>USDN</v>
          </cell>
        </row>
        <row r="182">
          <cell r="J182" t="str">
            <v>PS26 - Restaurants</v>
          </cell>
          <cell r="O182" t="str">
            <v>UYU</v>
          </cell>
        </row>
        <row r="183">
          <cell r="J183" t="str">
            <v>PS27 - Meetings &amp; Events</v>
          </cell>
          <cell r="O183" t="str">
            <v>UZS</v>
          </cell>
        </row>
        <row r="184">
          <cell r="J184" t="str">
            <v>PS28 - Hotels</v>
          </cell>
          <cell r="O184" t="str">
            <v>VEB</v>
          </cell>
        </row>
        <row r="185">
          <cell r="J185" t="str">
            <v>PS29 - Meeting facilities</v>
          </cell>
          <cell r="O185" t="str">
            <v>VEF</v>
          </cell>
        </row>
        <row r="186">
          <cell r="J186" t="str">
            <v>PS30 - Cilinder/Bulk gass</v>
          </cell>
          <cell r="O186" t="str">
            <v>VES</v>
          </cell>
        </row>
        <row r="187">
          <cell r="J187" t="str">
            <v>PS31 - Vending</v>
          </cell>
          <cell r="O187" t="str">
            <v>VND</v>
          </cell>
        </row>
        <row r="188">
          <cell r="J188" t="str">
            <v>PS32 - Working &amp; Protective</v>
          </cell>
          <cell r="O188" t="str">
            <v>VUV</v>
          </cell>
        </row>
        <row r="189">
          <cell r="J189" t="str">
            <v>PS40 - SX Laboraty Supplies</v>
          </cell>
          <cell r="O189" t="str">
            <v>WST</v>
          </cell>
        </row>
        <row r="190">
          <cell r="J190" t="str">
            <v>PS41 - Calibration Services</v>
          </cell>
          <cell r="O190" t="str">
            <v>XAF</v>
          </cell>
        </row>
        <row r="191">
          <cell r="J191" t="str">
            <v>PS42 - Lab consumables</v>
          </cell>
          <cell r="O191" t="str">
            <v>XCD</v>
          </cell>
        </row>
        <row r="192">
          <cell r="J192" t="str">
            <v>PS43 - Lab equipment</v>
          </cell>
          <cell r="O192" t="str">
            <v>XDS</v>
          </cell>
        </row>
        <row r="193">
          <cell r="J193" t="str">
            <v>PS44 - Lab Furniture</v>
          </cell>
          <cell r="O193" t="str">
            <v>XEU</v>
          </cell>
        </row>
        <row r="194">
          <cell r="J194" t="str">
            <v>PS45 - Lab services</v>
          </cell>
          <cell r="O194" t="str">
            <v>XOF</v>
          </cell>
        </row>
        <row r="195">
          <cell r="J195" t="str">
            <v>PS50 - MRO (components)</v>
          </cell>
          <cell r="O195" t="str">
            <v>XPF</v>
          </cell>
        </row>
        <row r="196">
          <cell r="J196" t="str">
            <v>PS51 - Electro supply</v>
          </cell>
          <cell r="O196" t="str">
            <v>YER</v>
          </cell>
        </row>
        <row r="197">
          <cell r="J197" t="str">
            <v>PS52 - Fasteners</v>
          </cell>
          <cell r="O197" t="str">
            <v>YUM</v>
          </cell>
        </row>
        <row r="198">
          <cell r="J198" t="str">
            <v>PS53 - Filters</v>
          </cell>
          <cell r="O198" t="str">
            <v>ZAR</v>
          </cell>
        </row>
        <row r="199">
          <cell r="J199" t="str">
            <v>PS54 - General Industrial P</v>
          </cell>
          <cell r="O199" t="str">
            <v>ZMK</v>
          </cell>
        </row>
        <row r="200">
          <cell r="J200" t="str">
            <v>PS55 - Industrial Hoses</v>
          </cell>
          <cell r="O200" t="str">
            <v>ZRN</v>
          </cell>
        </row>
        <row r="201">
          <cell r="J201" t="str">
            <v>PS56 - Metals</v>
          </cell>
          <cell r="O201" t="str">
            <v>ZWD</v>
          </cell>
        </row>
        <row r="202">
          <cell r="J202" t="str">
            <v>PS57 - Pipe, Fittings</v>
          </cell>
        </row>
        <row r="203">
          <cell r="J203" t="str">
            <v>PS58 - Plumbing Materials</v>
          </cell>
        </row>
        <row r="204">
          <cell r="J204" t="str">
            <v>PS59 - Power &amp; Hand Tools</v>
          </cell>
        </row>
        <row r="205">
          <cell r="J205" t="str">
            <v>PS60 - SX Process Automatio</v>
          </cell>
        </row>
        <row r="206">
          <cell r="J206" t="str">
            <v>PS61 - Seals</v>
          </cell>
        </row>
        <row r="207">
          <cell r="J207" t="str">
            <v>PS62 - Specific spare parts</v>
          </cell>
        </row>
        <row r="208">
          <cell r="J208" t="str">
            <v>PS63 - Valves (incl. contro</v>
          </cell>
        </row>
        <row r="209">
          <cell r="J209" t="str">
            <v>PS64 - Instrumentation</v>
          </cell>
        </row>
        <row r="210">
          <cell r="J210" t="str">
            <v>PS65 - Process Automation H</v>
          </cell>
        </row>
        <row r="211">
          <cell r="J211" t="str">
            <v>PS66 - Process Automation S</v>
          </cell>
        </row>
        <row r="212">
          <cell r="J212" t="str">
            <v>PS67 - PPE</v>
          </cell>
        </row>
        <row r="213">
          <cell r="J213" t="str">
            <v>PS69 - Power Transmissions</v>
          </cell>
        </row>
        <row r="214">
          <cell r="J214" t="str">
            <v>PS70 - QHSE services</v>
          </cell>
        </row>
        <row r="215">
          <cell r="J215" t="str">
            <v>PS71 - Environmental Servic</v>
          </cell>
        </row>
        <row r="216">
          <cell r="J216" t="str">
            <v>PS72 - Incident Investigati</v>
          </cell>
        </row>
        <row r="217">
          <cell r="J217" t="str">
            <v>PS73 - ISO Certification</v>
          </cell>
        </row>
        <row r="218">
          <cell r="J218" t="str">
            <v>PS74 - Reach Services</v>
          </cell>
        </row>
        <row r="219">
          <cell r="J219" t="str">
            <v>PS80 - SX SOC&amp;S - Other</v>
          </cell>
        </row>
        <row r="220">
          <cell r="J220" t="str">
            <v>PS81 - Waste services</v>
          </cell>
        </row>
        <row r="221">
          <cell r="J221" t="str">
            <v>PS82 - Industrial Cleaning</v>
          </cell>
        </row>
        <row r="222">
          <cell r="J222" t="str">
            <v>PS83 - Scaffolding &amp; Insula</v>
          </cell>
        </row>
        <row r="223">
          <cell r="J223" t="str">
            <v>PS84 - Surface Protection S</v>
          </cell>
        </row>
        <row r="224">
          <cell r="J224" t="str">
            <v>PS85 - Rental services</v>
          </cell>
        </row>
        <row r="225">
          <cell r="J225" t="str">
            <v>PS90 - Technical Services</v>
          </cell>
        </row>
        <row r="226">
          <cell r="J226" t="str">
            <v>PS91 - Maintenance &amp; Constr</v>
          </cell>
        </row>
        <row r="227">
          <cell r="J227" t="str">
            <v>PS92 - Engineering Services</v>
          </cell>
        </row>
        <row r="228">
          <cell r="J228" t="str">
            <v>PS93 - Demolition &amp; Recycli</v>
          </cell>
        </row>
        <row r="229">
          <cell r="J229" t="str">
            <v>PS94 - Electrical services</v>
          </cell>
        </row>
        <row r="230">
          <cell r="J230" t="str">
            <v>PS95 - Civil Services</v>
          </cell>
        </row>
        <row r="231">
          <cell r="J231" t="str">
            <v>PS96 - Well Services</v>
          </cell>
        </row>
        <row r="232">
          <cell r="J232" t="str">
            <v>PS97 - Technical Warehouse</v>
          </cell>
        </row>
        <row r="233">
          <cell r="J233" t="str">
            <v>PS99 - Analy. &amp; Insp. (PED)</v>
          </cell>
        </row>
        <row r="234">
          <cell r="J234" t="str">
            <v>PSA0 - SX Transport &amp; Hoist</v>
          </cell>
        </row>
        <row r="235">
          <cell r="J235" t="str">
            <v>PSA1 - Conveyors</v>
          </cell>
        </row>
        <row r="236">
          <cell r="J236" t="str">
            <v>PSA2 - Cranes</v>
          </cell>
        </row>
        <row r="237">
          <cell r="J237" t="str">
            <v>PSA3 - Forklift trucks</v>
          </cell>
        </row>
        <row r="238">
          <cell r="J238" t="str">
            <v>PSA4 - Industrial trucks</v>
          </cell>
        </row>
        <row r="239">
          <cell r="J239" t="str">
            <v>PSO1 - SOC&amp;S - Other</v>
          </cell>
        </row>
        <row r="240">
          <cell r="J240" t="str">
            <v>PSTA - SOCS</v>
          </cell>
        </row>
        <row r="241">
          <cell r="J241" t="str">
            <v>PT10 - IT Communication</v>
          </cell>
        </row>
        <row r="242">
          <cell r="J242" t="str">
            <v>PT11 - ICT - Telephony / In</v>
          </cell>
        </row>
        <row r="243">
          <cell r="J243" t="str">
            <v>PT12 - CC - Communications</v>
          </cell>
        </row>
        <row r="244">
          <cell r="J244" t="str">
            <v>PT13 - Audio- &amp; Netconferen</v>
          </cell>
        </row>
        <row r="245">
          <cell r="J245" t="str">
            <v>PT14 - Computer, Network Or</v>
          </cell>
        </row>
        <row r="246">
          <cell r="J246" t="str">
            <v>PT15 - Local &amp; Long Distanc</v>
          </cell>
        </row>
        <row r="247">
          <cell r="J247" t="str">
            <v>PT16 - Mobile Communication</v>
          </cell>
        </row>
        <row r="248">
          <cell r="J248" t="str">
            <v>PT17 - Videoconferencing Se</v>
          </cell>
        </row>
        <row r="249">
          <cell r="J249" t="str">
            <v>PT18 - WAN Maintenance Or S</v>
          </cell>
        </row>
        <row r="250">
          <cell r="J250" t="str">
            <v>PT20 - Consulting</v>
          </cell>
        </row>
        <row r="251">
          <cell r="J251" t="str">
            <v>PT21 - Audit &amp; Assurance Se</v>
          </cell>
        </row>
        <row r="252">
          <cell r="J252" t="str">
            <v>PT22 - Financial Advisory S</v>
          </cell>
        </row>
        <row r="253">
          <cell r="J253" t="str">
            <v>PT23 - HR Consulting Servic</v>
          </cell>
        </row>
        <row r="254">
          <cell r="J254" t="str">
            <v>PT24 - IT Advisory &amp; System</v>
          </cell>
        </row>
        <row r="255">
          <cell r="J255" t="str">
            <v>PT25 - Operations Consultin</v>
          </cell>
        </row>
        <row r="256">
          <cell r="J256" t="str">
            <v>PT26 - Strategy Consulting</v>
          </cell>
        </row>
        <row r="257">
          <cell r="J257" t="str">
            <v>PT30 - IT HR Services</v>
          </cell>
        </row>
        <row r="258">
          <cell r="J258" t="str">
            <v>PT31 - Payroll Services</v>
          </cell>
        </row>
        <row r="259">
          <cell r="J259" t="str">
            <v>PT32 - Recruitment Services</v>
          </cell>
        </row>
        <row r="260">
          <cell r="J260" t="str">
            <v>PT33 - Expat Services</v>
          </cell>
        </row>
        <row r="261">
          <cell r="J261" t="str">
            <v>PT40 - IT ICT Hardware</v>
          </cell>
        </row>
        <row r="262">
          <cell r="J262" t="str">
            <v>PT41 - Communication Device</v>
          </cell>
        </row>
        <row r="263">
          <cell r="J263" t="str">
            <v>PT42 - Computer Equipment &amp;</v>
          </cell>
        </row>
        <row r="264">
          <cell r="J264" t="str">
            <v>PT43 - Data, Voice Or Multi</v>
          </cell>
        </row>
        <row r="265">
          <cell r="J265" t="str">
            <v>PT50 - ICT Services</v>
          </cell>
        </row>
        <row r="266">
          <cell r="J266" t="str">
            <v>PT51 - Data Center Services</v>
          </cell>
        </row>
        <row r="267">
          <cell r="J267" t="str">
            <v>PT52 - Internet Services</v>
          </cell>
        </row>
        <row r="268">
          <cell r="J268" t="str">
            <v>PT53 - Other Infrastructure</v>
          </cell>
        </row>
        <row r="269">
          <cell r="J269" t="str">
            <v>PT54 - Software Maintenance</v>
          </cell>
        </row>
        <row r="270">
          <cell r="J270" t="str">
            <v>PT55 - Workplace Services</v>
          </cell>
        </row>
        <row r="271">
          <cell r="J271" t="str">
            <v>PT60 - ICT Software</v>
          </cell>
        </row>
        <row r="272">
          <cell r="J272" t="str">
            <v>PT61 - Business Application</v>
          </cell>
        </row>
        <row r="273">
          <cell r="J273" t="str">
            <v>PT62 - Office Automation So</v>
          </cell>
        </row>
        <row r="274">
          <cell r="J274" t="str">
            <v>PT70 - Information Services</v>
          </cell>
        </row>
        <row r="275">
          <cell r="J275" t="str">
            <v>PT80 - Insurances</v>
          </cell>
        </row>
        <row r="276">
          <cell r="J276" t="str">
            <v>PT90 - Legal Services</v>
          </cell>
        </row>
        <row r="277">
          <cell r="J277" t="str">
            <v>PTA0 - IT Office Supplies</v>
          </cell>
        </row>
        <row r="278">
          <cell r="J278" t="str">
            <v>PTA1 - Office Supplies</v>
          </cell>
        </row>
        <row r="279">
          <cell r="J279" t="str">
            <v>PTA2 - Printer, Photocopier</v>
          </cell>
        </row>
        <row r="280">
          <cell r="J280" t="str">
            <v>PTB0 - IT Professional Serv</v>
          </cell>
        </row>
        <row r="281">
          <cell r="J281" t="str">
            <v>PTB1 - ICT other</v>
          </cell>
        </row>
        <row r="282">
          <cell r="J282" t="str">
            <v>PTB2 - Advises Services Gen</v>
          </cell>
        </row>
        <row r="283">
          <cell r="J283" t="str">
            <v>PTB3 - Healthcare Services</v>
          </cell>
        </row>
        <row r="284">
          <cell r="J284" t="str">
            <v>PTB4 - Advice Services Tech</v>
          </cell>
        </row>
        <row r="285">
          <cell r="J285" t="str">
            <v>PTB5 - Public Services</v>
          </cell>
        </row>
        <row r="286">
          <cell r="J286" t="str">
            <v>PTB6 - Learning &amp; Developme</v>
          </cell>
        </row>
        <row r="287">
          <cell r="J287" t="str">
            <v>PTC0 - IT Third Party Labor</v>
          </cell>
        </row>
        <row r="288">
          <cell r="J288" t="str">
            <v>PTC1 - Temporary labor</v>
          </cell>
        </row>
        <row r="289">
          <cell r="J289" t="str">
            <v>PTC2 - Contracted labor</v>
          </cell>
        </row>
        <row r="290">
          <cell r="J290" t="str">
            <v>PTO1 - Enterprise Ser-Other</v>
          </cell>
        </row>
        <row r="291">
          <cell r="J291" t="str">
            <v>PTS2 - ICT Hardware</v>
          </cell>
        </row>
        <row r="292">
          <cell r="J292" t="str">
            <v>PTS6 - Legal</v>
          </cell>
        </row>
        <row r="293">
          <cell r="J293" t="str">
            <v>PTTA - Enterprise Services</v>
          </cell>
        </row>
        <row r="294">
          <cell r="J294" t="str">
            <v>PX10 - TI TIO2</v>
          </cell>
        </row>
        <row r="295">
          <cell r="J295" t="str">
            <v>PX99 - cross-charges</v>
          </cell>
        </row>
        <row r="296">
          <cell r="J296" t="str">
            <v>PZ10 - others</v>
          </cell>
        </row>
        <row r="297">
          <cell r="J297" t="str">
            <v>RDO1 - Real Estate - Other</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90BE22-A312-4D1C-ABBE-B8AD68FB4782}" name="Table1" displayName="Table1" ref="A1:V289" totalsRowShown="0" headerRowDxfId="23" dataDxfId="22">
  <autoFilter ref="A1:V289" xr:uid="{038A2F7B-3066-4E3A-8ECF-33FCA623198E}"/>
  <tableColumns count="22">
    <tableColumn id="1" xr3:uid="{AAF87DCD-7EA7-46C3-8CBC-68336F1CAA24}" name="Type of Request" dataDxfId="21"/>
    <tableColumn id="3" xr3:uid="{164BE60C-AFCB-42E5-920F-6174E1A3ED0F}" name="Delete Old Bank Account" dataDxfId="20"/>
    <tableColumn id="4" xr3:uid="{5EE0DB9B-1F68-4994-9984-FE6EF8CB73AF}" name="Country" dataDxfId="19"/>
    <tableColumn id="2" xr3:uid="{156DF19F-4458-475F-84C2-4C84F168C53D}" name="Bank Giro  / ZZP'er" dataDxfId="18"/>
    <tableColumn id="9" xr3:uid="{BF4F1A9C-A3F7-4E5B-8811-E734FF15A0FA}" name="Nobian Purchase Organization" dataDxfId="17"/>
    <tableColumn id="13" xr3:uid="{D95D9427-E780-42A1-9518-E5BE0EF4A322}" name="Nobian Company Code" dataDxfId="16"/>
    <tableColumn id="18" xr3:uid="{BEBBCA08-3C4A-4535-B022-5B70C21EBBBF}" name="Vendor account group" dataDxfId="15"/>
    <tableColumn id="19" xr3:uid="{3A980CAA-7A89-4ECC-A197-11A162EB46EA}" name="Recon. Account " dataDxfId="14"/>
    <tableColumn id="20" xr3:uid="{4FCE35E3-F02B-48D1-B8FF-32F966B576A9}" name="Cash Management Group" dataDxfId="13"/>
    <tableColumn id="21" xr3:uid="{FADE9245-BDF6-4023-A347-0FB138D21B81}" name="Language of Vendor" dataDxfId="12"/>
    <tableColumn id="22" xr3:uid="{CBED268A-16EC-4BB0-88C6-B66A4866AB35}" name="Stand Method" dataDxfId="11"/>
    <tableColumn id="23" xr3:uid="{AE4B8F84-F509-48E8-AB08-A2FF68F07FF3}" name="Industry Key" dataDxfId="10"/>
    <tableColumn id="5" xr3:uid="{A82DF73D-F0A4-4AAE-BB7E-B06DA6EF98AB}" name="ABC Code" dataDxfId="9"/>
    <tableColumn id="24" xr3:uid="{BE951E3A-B94D-48AB-A87A-67B7DF342320}" name="ICMS Taxpayer" dataDxfId="8"/>
    <tableColumn id="26" xr3:uid="{6DCCBDCA-903C-477D-B55B-4CA4B610122C}" name="Payment Term" dataDxfId="7"/>
    <tableColumn id="28" xr3:uid="{4DD96292-F65B-4F16-A608-46241568F66E}" name="Order Currency" dataDxfId="6"/>
    <tableColumn id="29" xr3:uid="{5EE97578-8BEB-4D19-8D22-959EE822CCFD}" name="Incoterms1" dataDxfId="5"/>
    <tableColumn id="30" xr3:uid="{22C380BC-39CF-4C12-8065-8E4CB907C761}" name="ERS" dataDxfId="4"/>
    <tableColumn id="31" xr3:uid="{3BD437E3-AB89-4F2E-8D2D-B3439A985661}" name="Payment Method" dataDxfId="3"/>
    <tableColumn id="32" xr3:uid="{33776F36-BB70-460A-A14F-14E7D943302E}" name="Bank account phone confirmation" dataDxfId="2"/>
    <tableColumn id="33" xr3:uid="{CE790D0D-A05B-4E13-8E6A-D5D2CEB777A5}" name="Your Vendor Details" dataDxfId="1"/>
    <tableColumn id="34" xr3:uid="{88727D52-7039-4101-B846-C50AFC2E8CC4}" name="Northern Ireland Regions" dataDxfId="0"/>
  </tableColumns>
  <tableStyleInfo name="TableStyleLight1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608B4-FC52-4776-A438-F5FC78CD7189}">
  <sheetPr codeName="Sheet1"/>
  <dimension ref="A1:D70"/>
  <sheetViews>
    <sheetView showGridLines="0" showRowColHeaders="0" tabSelected="1" showRuler="0" view="pageLayout" zoomScaleNormal="100" zoomScaleSheetLayoutView="100" workbookViewId="0">
      <selection activeCell="A15" sqref="A15"/>
    </sheetView>
  </sheetViews>
  <sheetFormatPr baseColWidth="10" defaultColWidth="0" defaultRowHeight="18" zeroHeight="1" x14ac:dyDescent="0.15"/>
  <cols>
    <col min="1" max="1" width="49.5" style="12" customWidth="1"/>
    <col min="2" max="2" width="1.5" style="12" customWidth="1"/>
    <col min="3" max="3" width="68.83203125" style="22" customWidth="1"/>
    <col min="4" max="4" width="0" style="11" hidden="1" customWidth="1"/>
    <col min="5" max="16384" width="4.83203125" style="11" hidden="1"/>
  </cols>
  <sheetData>
    <row r="1" spans="1:3" ht="12" customHeight="1" x14ac:dyDescent="0.15">
      <c r="C1" s="21"/>
    </row>
    <row r="2" spans="1:3" ht="30" customHeight="1" x14ac:dyDescent="0.15">
      <c r="A2" s="80" t="s">
        <v>727</v>
      </c>
      <c r="B2" s="33"/>
      <c r="C2" s="21"/>
    </row>
    <row r="3" spans="1:3" x14ac:dyDescent="0.15">
      <c r="A3" s="67" t="s">
        <v>768</v>
      </c>
      <c r="B3" s="31"/>
    </row>
    <row r="4" spans="1:3" x14ac:dyDescent="0.15">
      <c r="A4" s="31"/>
      <c r="B4" s="31"/>
    </row>
    <row r="5" spans="1:3" x14ac:dyDescent="0.15">
      <c r="A5" s="52" t="s">
        <v>728</v>
      </c>
      <c r="B5" s="49"/>
      <c r="C5" s="50"/>
    </row>
    <row r="6" spans="1:3" ht="17.5" customHeight="1" x14ac:dyDescent="0.15">
      <c r="A6" s="52" t="s">
        <v>729</v>
      </c>
      <c r="B6" s="49"/>
      <c r="C6" s="51"/>
    </row>
    <row r="7" spans="1:3" ht="17.5" customHeight="1" x14ac:dyDescent="0.15">
      <c r="A7" s="52" t="s">
        <v>730</v>
      </c>
      <c r="B7" s="49"/>
      <c r="C7" s="51"/>
    </row>
    <row r="8" spans="1:3" ht="17.5" customHeight="1" x14ac:dyDescent="0.15">
      <c r="A8" s="49"/>
      <c r="B8" s="49"/>
      <c r="C8" s="51"/>
    </row>
    <row r="9" spans="1:3" s="10" customFormat="1" ht="16" x14ac:dyDescent="0.15">
      <c r="A9" s="52" t="s">
        <v>731</v>
      </c>
      <c r="B9" s="52"/>
      <c r="C9" s="50"/>
    </row>
    <row r="10" spans="1:3" x14ac:dyDescent="0.15">
      <c r="A10" s="53" t="s">
        <v>732</v>
      </c>
      <c r="B10" s="54"/>
      <c r="C10" s="48" t="s">
        <v>758</v>
      </c>
    </row>
    <row r="11" spans="1:3" ht="17.5" customHeight="1" x14ac:dyDescent="0.15">
      <c r="A11" s="49"/>
      <c r="B11" s="49"/>
      <c r="C11" s="51"/>
    </row>
    <row r="12" spans="1:3" ht="20" customHeight="1" x14ac:dyDescent="0.15">
      <c r="A12" s="53" t="s">
        <v>733</v>
      </c>
      <c r="B12" s="53"/>
      <c r="C12" s="55"/>
    </row>
    <row r="13" spans="1:3" x14ac:dyDescent="0.15">
      <c r="A13" s="56" t="s">
        <v>734</v>
      </c>
      <c r="B13" s="56"/>
      <c r="C13" s="57"/>
    </row>
    <row r="14" spans="1:3" x14ac:dyDescent="0.15">
      <c r="A14" s="56" t="s">
        <v>735</v>
      </c>
      <c r="B14" s="56"/>
      <c r="C14" s="57"/>
    </row>
    <row r="15" spans="1:3" x14ac:dyDescent="0.15">
      <c r="A15" s="56" t="s">
        <v>736</v>
      </c>
      <c r="B15" s="56"/>
      <c r="C15" s="57"/>
    </row>
    <row r="16" spans="1:3" x14ac:dyDescent="0.15">
      <c r="A16" s="56" t="s">
        <v>737</v>
      </c>
      <c r="B16" s="56"/>
      <c r="C16" s="60"/>
    </row>
    <row r="17" spans="1:3" x14ac:dyDescent="0.15">
      <c r="A17" s="56" t="s">
        <v>738</v>
      </c>
      <c r="B17" s="56"/>
      <c r="C17" s="57"/>
    </row>
    <row r="18" spans="1:3" x14ac:dyDescent="0.15">
      <c r="A18" s="56" t="s">
        <v>739</v>
      </c>
      <c r="B18" s="56"/>
      <c r="C18" s="48" t="s">
        <v>65</v>
      </c>
    </row>
    <row r="19" spans="1:3" x14ac:dyDescent="0.15">
      <c r="A19" s="56" t="s">
        <v>520</v>
      </c>
      <c r="B19" s="56"/>
      <c r="C19" s="60"/>
    </row>
    <row r="20" spans="1:3" x14ac:dyDescent="0.15">
      <c r="A20" s="56" t="s">
        <v>740</v>
      </c>
      <c r="B20" s="56"/>
      <c r="C20" s="57"/>
    </row>
    <row r="21" spans="1:3" x14ac:dyDescent="0.15">
      <c r="A21" s="56" t="s">
        <v>536</v>
      </c>
      <c r="B21" s="56"/>
      <c r="C21" s="57"/>
    </row>
    <row r="22" spans="1:3" x14ac:dyDescent="0.15">
      <c r="A22" s="56" t="s">
        <v>537</v>
      </c>
      <c r="B22" s="56"/>
      <c r="C22" s="57"/>
    </row>
    <row r="23" spans="1:3" x14ac:dyDescent="0.15">
      <c r="A23" s="58" t="s">
        <v>538</v>
      </c>
      <c r="B23" s="58"/>
      <c r="C23" s="70"/>
    </row>
    <row r="24" spans="1:3" x14ac:dyDescent="0.15">
      <c r="A24" s="58"/>
      <c r="B24" s="58"/>
      <c r="C24" s="59"/>
    </row>
    <row r="25" spans="1:3" x14ac:dyDescent="0.15">
      <c r="A25" s="61" t="s">
        <v>1</v>
      </c>
      <c r="B25" s="61"/>
      <c r="C25" s="62"/>
    </row>
    <row r="26" spans="1:3" x14ac:dyDescent="0.15">
      <c r="A26" s="56" t="s">
        <v>741</v>
      </c>
      <c r="B26" s="56"/>
      <c r="C26" s="57"/>
    </row>
    <row r="27" spans="1:3" x14ac:dyDescent="0.15">
      <c r="A27" s="56" t="s">
        <v>742</v>
      </c>
      <c r="B27" s="56"/>
      <c r="C27" s="60"/>
    </row>
    <row r="28" spans="1:3" x14ac:dyDescent="0.2">
      <c r="A28" s="56" t="s">
        <v>743</v>
      </c>
      <c r="B28" s="56"/>
      <c r="C28" s="35"/>
    </row>
    <row r="29" spans="1:3" x14ac:dyDescent="0.15">
      <c r="A29" s="56" t="s">
        <v>744</v>
      </c>
      <c r="B29" s="56"/>
      <c r="C29" s="63" t="s">
        <v>763</v>
      </c>
    </row>
    <row r="30" spans="1:3" x14ac:dyDescent="0.15">
      <c r="A30" s="56" t="s">
        <v>745</v>
      </c>
      <c r="B30" s="56"/>
      <c r="C30" s="57"/>
    </row>
    <row r="31" spans="1:3" x14ac:dyDescent="0.15">
      <c r="A31" s="56" t="s">
        <v>746</v>
      </c>
      <c r="B31" s="56"/>
      <c r="C31" s="57"/>
    </row>
    <row r="32" spans="1:3" x14ac:dyDescent="0.15">
      <c r="A32" s="61" t="s">
        <v>747</v>
      </c>
      <c r="B32" s="61"/>
      <c r="C32" s="64"/>
    </row>
    <row r="33" spans="1:3" x14ac:dyDescent="0.15">
      <c r="A33" s="56" t="s">
        <v>748</v>
      </c>
      <c r="B33" s="56"/>
      <c r="C33" s="65" t="s">
        <v>758</v>
      </c>
    </row>
    <row r="34" spans="1:3" x14ac:dyDescent="0.15">
      <c r="A34" s="56" t="s">
        <v>749</v>
      </c>
      <c r="B34" s="56"/>
      <c r="C34" s="57"/>
    </row>
    <row r="35" spans="1:3" x14ac:dyDescent="0.15">
      <c r="A35" s="56" t="s">
        <v>750</v>
      </c>
      <c r="B35" s="56"/>
      <c r="C35" s="57"/>
    </row>
    <row r="36" spans="1:3" x14ac:dyDescent="0.15">
      <c r="A36" s="56" t="s">
        <v>751</v>
      </c>
      <c r="B36" s="56"/>
      <c r="C36" s="48" t="s">
        <v>758</v>
      </c>
    </row>
    <row r="37" spans="1:3" x14ac:dyDescent="0.15">
      <c r="A37" s="58" t="s">
        <v>752</v>
      </c>
      <c r="B37" s="58"/>
      <c r="C37" s="60"/>
    </row>
    <row r="38" spans="1:3" x14ac:dyDescent="0.15">
      <c r="A38" s="58" t="s">
        <v>481</v>
      </c>
      <c r="B38" s="58"/>
      <c r="C38" s="60"/>
    </row>
    <row r="39" spans="1:3" x14ac:dyDescent="0.15">
      <c r="A39" s="58" t="str">
        <f>IF(OR(C36="0",C36="Denmark"),"Is your Bank Account a Bank Giro?","")</f>
        <v/>
      </c>
      <c r="B39" s="58"/>
      <c r="C39" s="77"/>
    </row>
    <row r="40" spans="1:3" x14ac:dyDescent="0.15">
      <c r="A40" s="58" t="s">
        <v>753</v>
      </c>
      <c r="B40" s="58"/>
      <c r="C40" s="78" t="s">
        <v>758</v>
      </c>
    </row>
    <row r="41" spans="1:3" x14ac:dyDescent="0.15">
      <c r="A41" s="61" t="s">
        <v>755</v>
      </c>
      <c r="B41" s="61"/>
      <c r="C41" s="64"/>
    </row>
    <row r="42" spans="1:3" x14ac:dyDescent="0.15">
      <c r="A42" s="81" t="s">
        <v>756</v>
      </c>
      <c r="B42" s="58"/>
      <c r="C42" s="59" t="s">
        <v>758</v>
      </c>
    </row>
    <row r="43" spans="1:3" x14ac:dyDescent="0.15">
      <c r="A43" s="58" t="str">
        <f>IF(OR(C42="0",C42="Ja"),"Wie ist ihr aktuelles Rating? ","")</f>
        <v/>
      </c>
      <c r="B43" s="58"/>
      <c r="C43" s="70"/>
    </row>
    <row r="44" spans="1:3" x14ac:dyDescent="0.15">
      <c r="A44" s="58" t="str">
        <f>IF(OR(C42="0",C42="Nein"),"Haben Sie eine andere Nachhaltigkeitsbewertung? ","")</f>
        <v/>
      </c>
      <c r="B44" s="58"/>
      <c r="C44" s="70"/>
    </row>
    <row r="45" spans="1:3" x14ac:dyDescent="0.15">
      <c r="A45" s="58" t="str">
        <f>IF(OR(C44="0",C44="Ja"),"Welche und wie hoch ist die Punktzahl/Rating?  ","")</f>
        <v/>
      </c>
      <c r="B45" s="58"/>
      <c r="C45" s="83"/>
    </row>
    <row r="46" spans="1:3" x14ac:dyDescent="0.15">
      <c r="A46" s="81" t="s">
        <v>757</v>
      </c>
      <c r="B46" s="58"/>
      <c r="C46" s="78" t="s">
        <v>758</v>
      </c>
    </row>
    <row r="47" spans="1:3" x14ac:dyDescent="0.15">
      <c r="A47" s="58" t="str">
        <f>IF(OR(C46="0",C46="Ja"),"Was sind Ihre CO2-Ziele bis 2050? ","")</f>
        <v/>
      </c>
      <c r="B47" s="11"/>
      <c r="C47" s="82"/>
    </row>
    <row r="48" spans="1:3" x14ac:dyDescent="0.15">
      <c r="A48" s="61" t="s">
        <v>754</v>
      </c>
      <c r="B48" s="61"/>
      <c r="C48" s="66"/>
    </row>
    <row r="49" spans="1:3" x14ac:dyDescent="0.15">
      <c r="A49" s="49"/>
      <c r="B49" s="49"/>
      <c r="C49" s="57"/>
    </row>
    <row r="50" spans="1:3" x14ac:dyDescent="0.15">
      <c r="A50" s="58"/>
      <c r="B50" s="49"/>
      <c r="C50" s="57"/>
    </row>
    <row r="51" spans="1:3" x14ac:dyDescent="0.15">
      <c r="A51" s="49"/>
      <c r="B51" s="49"/>
      <c r="C51" s="57"/>
    </row>
    <row r="52" spans="1:3" x14ac:dyDescent="0.15"/>
    <row r="53" spans="1:3" x14ac:dyDescent="0.15"/>
    <row r="54" spans="1:3" x14ac:dyDescent="0.15"/>
    <row r="55" spans="1:3" x14ac:dyDescent="0.15"/>
    <row r="56" spans="1:3" x14ac:dyDescent="0.15"/>
    <row r="57" spans="1:3" x14ac:dyDescent="0.15"/>
    <row r="58" spans="1:3" x14ac:dyDescent="0.15"/>
    <row r="59" spans="1:3" x14ac:dyDescent="0.15"/>
    <row r="60" spans="1:3" x14ac:dyDescent="0.15"/>
    <row r="61" spans="1:3" x14ac:dyDescent="0.15"/>
    <row r="62" spans="1:3" x14ac:dyDescent="0.15"/>
    <row r="63" spans="1:3" x14ac:dyDescent="0.15"/>
    <row r="64" spans="1:3" x14ac:dyDescent="0.15"/>
    <row r="65" x14ac:dyDescent="0.15"/>
    <row r="66" x14ac:dyDescent="0.15"/>
    <row r="67" x14ac:dyDescent="0.15"/>
    <row r="68" x14ac:dyDescent="0.15"/>
    <row r="69" x14ac:dyDescent="0.15"/>
    <row r="70" x14ac:dyDescent="0.15"/>
  </sheetData>
  <sheetProtection algorithmName="SHA-512" hashValue="Py++xnHP//do+MQ9U8gWD3+zbkCHOE8MtcbQXigzLek7E+/5b6jNB48HAhgUYgUiLAV1tuz4Wn5aVhHGpk7big==" saltValue="gNo5mxqomfXz5azA/wJM9Q==" spinCount="100000" sheet="1" objects="1" scenarios="1"/>
  <pageMargins left="0.7" right="0.7" top="0.75" bottom="0.75" header="0.3" footer="0.3"/>
  <pageSetup paperSize="9" scale="72" fitToWidth="0" fitToHeight="0" orientation="portrait" r:id="rId1"/>
  <headerFooter scaleWithDoc="0" alignWithMargins="0">
    <oddHeader xml:space="preserve">&amp;L&amp;8 
</oddHeader>
  </headerFooter>
  <cellWatches>
    <cellWatch r="A2"/>
    <cellWatch r="C1"/>
    <cellWatch r="C3"/>
    <cellWatch r="C5"/>
    <cellWatch r="C6"/>
    <cellWatch r="A7"/>
    <cellWatch r="A6"/>
    <cellWatch r="C9"/>
    <cellWatch r="A12"/>
    <cellWatch r="C12"/>
    <cellWatch r="A13"/>
    <cellWatch r="C13"/>
    <cellWatch r="A14"/>
    <cellWatch r="C14"/>
    <cellWatch r="A15"/>
    <cellWatch r="C15"/>
    <cellWatch r="A16"/>
    <cellWatch r="C16"/>
    <cellWatch r="A17"/>
    <cellWatch r="C17"/>
    <cellWatch r="A18"/>
    <cellWatch r="C18"/>
    <cellWatch r="A20"/>
    <cellWatch r="C20"/>
    <cellWatch r="A21"/>
    <cellWatch r="C21"/>
    <cellWatch r="A25"/>
    <cellWatch r="C25"/>
    <cellWatch r="A26"/>
    <cellWatch r="C26"/>
    <cellWatch r="A27"/>
    <cellWatch r="C27"/>
    <cellWatch r="A28"/>
    <cellWatch r="C28"/>
    <cellWatch r="A29"/>
    <cellWatch r="C29"/>
    <cellWatch r="A30"/>
    <cellWatch r="C30"/>
    <cellWatch r="A32"/>
    <cellWatch r="C32"/>
    <cellWatch r="A33"/>
    <cellWatch r="C33"/>
    <cellWatch r="A34"/>
    <cellWatch r="C34"/>
    <cellWatch r="A35"/>
    <cellWatch r="C35"/>
    <cellWatch r="A36"/>
    <cellWatch r="C36"/>
    <cellWatch r="A37"/>
    <cellWatch r="C37"/>
    <cellWatch r="A38"/>
    <cellWatch r="C38"/>
    <cellWatch r="A48"/>
    <cellWatch r="C48"/>
    <cellWatch r="A49"/>
    <cellWatch r="C49"/>
    <cellWatch r="A50"/>
    <cellWatch r="C50"/>
    <cellWatch r="A51"/>
    <cellWatch r="C51"/>
    <cellWatch r="A52"/>
    <cellWatch r="C52"/>
  </cellWatches>
  <drawing r:id="rId2"/>
  <extLst>
    <ext xmlns:x14="http://schemas.microsoft.com/office/spreadsheetml/2009/9/main" uri="{CCE6A557-97BC-4b89-ADB6-D9C93CAAB3DF}">
      <x14:dataValidations xmlns:xm="http://schemas.microsoft.com/office/excel/2006/main" count="8">
        <x14:dataValidation type="list" allowBlank="1" showInputMessage="1" xr:uid="{2901F261-CEDA-4934-A859-4529DC35973C}">
          <x14:formula1>
            <xm:f>'Drop down list'!$B$2:$B$5</xm:f>
          </x14:formula1>
          <xm:sqref>C40</xm:sqref>
        </x14:dataValidation>
        <x14:dataValidation type="list" showInputMessage="1" showErrorMessage="1" xr:uid="{EA7B0705-CEF5-4844-BFBE-CE10FB8E8357}">
          <x14:formula1>
            <xm:f>'Drop down list'!$U$2:$U$4</xm:f>
          </x14:formula1>
          <xm:sqref>C10</xm:sqref>
        </x14:dataValidation>
        <x14:dataValidation type="list" allowBlank="1" xr:uid="{FD0B7D3B-F1DA-41B9-A436-68C73D2936F0}">
          <x14:formula1>
            <xm:f>'Drop down list'!$P$2:$P$200</xm:f>
          </x14:formula1>
          <xm:sqref>C33</xm:sqref>
        </x14:dataValidation>
        <x14:dataValidation type="list" allowBlank="1" showInputMessage="1" xr:uid="{33AFEEB8-2355-41A2-A679-3AE3F57965F1}">
          <x14:formula1>
            <xm:f>'Drop down list'!$C$2:$C$71</xm:f>
          </x14:formula1>
          <xm:sqref>C18 C36</xm:sqref>
        </x14:dataValidation>
        <x14:dataValidation type="list" allowBlank="1" showInputMessage="1" showErrorMessage="1" xr:uid="{F6DB34B8-E774-4CED-B4AF-3AFA2EF2CC4B}">
          <x14:formula1>
            <xm:f>'Drop down list'!$J$2:$J$17</xm:f>
          </x14:formula1>
          <xm:sqref>C29</xm:sqref>
        </x14:dataValidation>
        <x14:dataValidation type="list" showInputMessage="1" showErrorMessage="1" xr:uid="{64DF3D10-051B-4D07-80D2-4EA44D14D8E9}">
          <x14:formula1>
            <xm:f>'Drop down list'!$D$2:$D$4</xm:f>
          </x14:formula1>
          <xm:sqref>C24 C39:C40</xm:sqref>
        </x14:dataValidation>
        <x14:dataValidation type="list" allowBlank="1" showInputMessage="1" xr:uid="{D9848E20-C7A2-41E7-927E-A0FB8EBEE80B}">
          <x14:formula1>
            <xm:f>'Drop down list'!$B$2:$B$4</xm:f>
          </x14:formula1>
          <xm:sqref>C42 C44 C46</xm:sqref>
        </x14:dataValidation>
        <x14:dataValidation type="list" showInputMessage="1" showErrorMessage="1" xr:uid="{E4B7A849-A3D3-463E-AA91-E5942AF1F770}">
          <x14:formula1>
            <xm:f>'Drop down list'!$B$2:$B$4</xm:f>
          </x14:formula1>
          <xm:sqref>C42 C44 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E00F-362D-4F0C-B328-C82A08B8FE86}">
  <sheetPr codeName="Sheet2"/>
  <dimension ref="A1:E113"/>
  <sheetViews>
    <sheetView showGridLines="0" showRuler="0" topLeftCell="A3" zoomScaleNormal="100" workbookViewId="0">
      <selection activeCell="B95" sqref="B95"/>
    </sheetView>
  </sheetViews>
  <sheetFormatPr baseColWidth="10" defaultColWidth="9.1640625" defaultRowHeight="13" x14ac:dyDescent="0.15"/>
  <cols>
    <col min="1" max="1" width="43.5" style="1" customWidth="1"/>
    <col min="2" max="2" width="51.5" style="23" customWidth="1"/>
    <col min="3" max="3" width="13.33203125" customWidth="1"/>
    <col min="4" max="4" width="63.1640625" style="2" customWidth="1"/>
    <col min="5" max="5" width="89" style="3" bestFit="1" customWidth="1"/>
    <col min="6" max="16384" width="9.1640625" style="3"/>
  </cols>
  <sheetData>
    <row r="1" spans="1:5" ht="21.75" customHeight="1" x14ac:dyDescent="0.15">
      <c r="A1" s="68" t="s">
        <v>764</v>
      </c>
      <c r="D1" s="3"/>
    </row>
    <row r="2" spans="1:5" ht="15.5" customHeight="1" x14ac:dyDescent="0.15">
      <c r="A2" s="67"/>
      <c r="B2" s="34" t="str">
        <f>IF(B12&gt;0,"Please link SAP-ID and ACM-ID first!","")</f>
        <v/>
      </c>
      <c r="D2" s="3"/>
    </row>
    <row r="3" spans="1:5" ht="10.5" customHeight="1" x14ac:dyDescent="0.15">
      <c r="B3" s="24"/>
      <c r="D3" s="3"/>
    </row>
    <row r="4" spans="1:5" ht="18.5" customHeight="1" x14ac:dyDescent="0.15">
      <c r="A4" s="40" t="s">
        <v>440</v>
      </c>
      <c r="B4" s="41"/>
      <c r="C4" s="42" t="s">
        <v>441</v>
      </c>
      <c r="D4" s="4"/>
      <c r="E4" s="4"/>
    </row>
    <row r="5" spans="1:5" ht="18.5" customHeight="1" x14ac:dyDescent="0.15">
      <c r="A5" s="27" t="s">
        <v>526</v>
      </c>
      <c r="B5" s="17" t="str">
        <f>IF('Vendor Form'!$C$10="Choose from drop down","",'Vendor Form'!$C$10)</f>
        <v>Bitte aus der Liste wählen</v>
      </c>
      <c r="C5" s="1" t="s">
        <v>449</v>
      </c>
      <c r="D5" s="4"/>
      <c r="E5" s="4"/>
    </row>
    <row r="6" spans="1:5" ht="17" x14ac:dyDescent="0.15">
      <c r="A6" s="27" t="s">
        <v>442</v>
      </c>
      <c r="B6" s="44" t="s">
        <v>0</v>
      </c>
      <c r="C6" s="1" t="s">
        <v>443</v>
      </c>
    </row>
    <row r="7" spans="1:5" ht="17" x14ac:dyDescent="0.15">
      <c r="A7" s="27" t="s">
        <v>444</v>
      </c>
      <c r="B7" s="44" t="s">
        <v>0</v>
      </c>
      <c r="C7" s="1" t="s">
        <v>443</v>
      </c>
    </row>
    <row r="8" spans="1:5" ht="15.5" customHeight="1" x14ac:dyDescent="0.15">
      <c r="A8" s="27" t="s">
        <v>445</v>
      </c>
      <c r="B8" s="45"/>
      <c r="C8" s="1" t="s">
        <v>443</v>
      </c>
    </row>
    <row r="9" spans="1:5" ht="17" x14ac:dyDescent="0.15">
      <c r="A9" s="27" t="s">
        <v>527</v>
      </c>
      <c r="B9" s="45" t="s">
        <v>0</v>
      </c>
      <c r="C9" s="1" t="s">
        <v>443</v>
      </c>
    </row>
    <row r="10" spans="1:5" ht="15.5" customHeight="1" x14ac:dyDescent="0.15">
      <c r="A10" s="27" t="s">
        <v>446</v>
      </c>
      <c r="B10" s="46" t="s">
        <v>693</v>
      </c>
      <c r="C10" s="1" t="s">
        <v>443</v>
      </c>
    </row>
    <row r="11" spans="1:5" ht="17" x14ac:dyDescent="0.15">
      <c r="A11" s="27" t="s">
        <v>701</v>
      </c>
      <c r="B11" s="45" t="s">
        <v>693</v>
      </c>
      <c r="C11" s="1" t="s">
        <v>443</v>
      </c>
    </row>
    <row r="12" spans="1:5" ht="16" x14ac:dyDescent="0.15">
      <c r="A12" s="27" t="s">
        <v>521</v>
      </c>
      <c r="B12" s="79"/>
      <c r="C12" s="3" t="s">
        <v>451</v>
      </c>
    </row>
    <row r="13" spans="1:5" ht="16" x14ac:dyDescent="0.15">
      <c r="A13" s="27" t="s">
        <v>707</v>
      </c>
      <c r="B13" s="17">
        <f>IF('Vendor Form'!$C$24="Choose from drop down","",'Vendor Form'!$C$24)</f>
        <v>0</v>
      </c>
      <c r="C13" s="1" t="s">
        <v>449</v>
      </c>
    </row>
    <row r="14" spans="1:5" ht="18" customHeight="1" x14ac:dyDescent="0.15">
      <c r="A14" s="40" t="s">
        <v>447</v>
      </c>
      <c r="B14" s="43"/>
      <c r="C14" s="42"/>
    </row>
    <row r="15" spans="1:5" ht="16.5" customHeight="1" x14ac:dyDescent="0.15">
      <c r="A15" s="28" t="s">
        <v>448</v>
      </c>
      <c r="B15" s="17" t="str">
        <f>IF('Vendor Form'!$C$13="","",'Vendor Form'!$C$13)</f>
        <v/>
      </c>
      <c r="C15" s="3" t="s">
        <v>449</v>
      </c>
    </row>
    <row r="16" spans="1:5" ht="16.5" customHeight="1" x14ac:dyDescent="0.15">
      <c r="A16" s="28" t="s">
        <v>450</v>
      </c>
      <c r="B16" s="18"/>
      <c r="C16" s="3" t="s">
        <v>451</v>
      </c>
    </row>
    <row r="17" spans="1:4" ht="16" x14ac:dyDescent="0.15">
      <c r="A17" s="28" t="s">
        <v>766</v>
      </c>
      <c r="B17" s="18"/>
      <c r="C17" s="3" t="s">
        <v>451</v>
      </c>
    </row>
    <row r="18" spans="1:4" ht="16" x14ac:dyDescent="0.15">
      <c r="A18" s="28" t="s">
        <v>767</v>
      </c>
      <c r="B18" s="18"/>
      <c r="C18" s="3" t="s">
        <v>451</v>
      </c>
    </row>
    <row r="19" spans="1:4" ht="17" x14ac:dyDescent="0.15">
      <c r="A19" s="28" t="s">
        <v>452</v>
      </c>
      <c r="B19" s="17" t="str">
        <f>IF('Vendor Form'!$C$14="","",'Vendor Form'!$C$14)</f>
        <v/>
      </c>
      <c r="C19" s="3" t="s">
        <v>449</v>
      </c>
    </row>
    <row r="20" spans="1:4" ht="17" x14ac:dyDescent="0.15">
      <c r="A20" s="28" t="s">
        <v>2</v>
      </c>
      <c r="B20" s="17" t="str">
        <f>IF('Vendor Form'!$C$15="","",'Vendor Form'!$C$15)</f>
        <v/>
      </c>
      <c r="C20" s="3" t="s">
        <v>449</v>
      </c>
    </row>
    <row r="21" spans="1:4" ht="16" x14ac:dyDescent="0.15">
      <c r="A21" s="28" t="s">
        <v>453</v>
      </c>
      <c r="B21" s="15"/>
      <c r="C21" s="3" t="s">
        <v>451</v>
      </c>
    </row>
    <row r="22" spans="1:4" ht="17" x14ac:dyDescent="0.15">
      <c r="A22" s="28" t="s">
        <v>3</v>
      </c>
      <c r="B22" s="17" t="str">
        <f>IF('Vendor Form'!$C$16="","",'Vendor Form'!$C$16)</f>
        <v/>
      </c>
      <c r="C22" s="3" t="s">
        <v>449</v>
      </c>
    </row>
    <row r="23" spans="1:4" ht="17" x14ac:dyDescent="0.15">
      <c r="A23" s="28" t="s">
        <v>4</v>
      </c>
      <c r="B23" s="17" t="str">
        <f>IF('Vendor Form'!$C$17="","",'Vendor Form'!$C$17)</f>
        <v/>
      </c>
      <c r="C23" s="3" t="s">
        <v>449</v>
      </c>
    </row>
    <row r="24" spans="1:4" ht="17" x14ac:dyDescent="0.15">
      <c r="A24" s="28" t="s">
        <v>454</v>
      </c>
      <c r="B24" s="17" t="str">
        <f>IF('Vendor Form'!$C$18="Choose from drop down","",'Vendor Form'!$C$18)</f>
        <v>Germany</v>
      </c>
      <c r="C24" s="3" t="s">
        <v>449</v>
      </c>
    </row>
    <row r="25" spans="1:4" ht="16" x14ac:dyDescent="0.15">
      <c r="A25" s="36" t="s">
        <v>532</v>
      </c>
      <c r="B25" s="17"/>
      <c r="C25" s="3" t="s">
        <v>451</v>
      </c>
    </row>
    <row r="26" spans="1:4" ht="16" x14ac:dyDescent="0.15">
      <c r="A26" s="28" t="s">
        <v>455</v>
      </c>
      <c r="B26" s="14"/>
      <c r="C26" s="3" t="s">
        <v>456</v>
      </c>
      <c r="D26" s="9"/>
    </row>
    <row r="27" spans="1:4" ht="17" x14ac:dyDescent="0.15">
      <c r="A27" s="28" t="s">
        <v>457</v>
      </c>
      <c r="B27" s="17" t="str">
        <f>IF('Vendor Form'!$C$29="Choose from drop down","",'Vendor Form'!$C$29)</f>
        <v>German</v>
      </c>
      <c r="C27" s="3" t="s">
        <v>449</v>
      </c>
    </row>
    <row r="28" spans="1:4" ht="17" x14ac:dyDescent="0.15">
      <c r="A28" s="28" t="s">
        <v>458</v>
      </c>
      <c r="B28" s="17" t="str">
        <f>IF('Vendor Form'!$C$19="","",'Vendor Form'!$C$19)</f>
        <v/>
      </c>
      <c r="C28" s="3" t="s">
        <v>449</v>
      </c>
    </row>
    <row r="29" spans="1:4" ht="16" x14ac:dyDescent="0.15">
      <c r="A29" s="28" t="s">
        <v>459</v>
      </c>
      <c r="B29" s="15"/>
      <c r="C29" s="3" t="s">
        <v>451</v>
      </c>
    </row>
    <row r="30" spans="1:4" ht="17" x14ac:dyDescent="0.15">
      <c r="A30" s="28" t="s">
        <v>712</v>
      </c>
      <c r="B30" s="17" t="str">
        <f>IF('Vendor Form'!$C$28="","",'Vendor Form'!$C$28)</f>
        <v/>
      </c>
      <c r="C30" s="3" t="s">
        <v>449</v>
      </c>
    </row>
    <row r="31" spans="1:4" ht="17" x14ac:dyDescent="0.15">
      <c r="A31" s="28" t="s">
        <v>534</v>
      </c>
      <c r="B31" s="44" t="s">
        <v>20</v>
      </c>
      <c r="C31" s="3" t="s">
        <v>443</v>
      </c>
    </row>
    <row r="32" spans="1:4" ht="18" customHeight="1" x14ac:dyDescent="0.15">
      <c r="A32" s="40" t="s">
        <v>460</v>
      </c>
      <c r="B32" s="41"/>
      <c r="C32" s="42"/>
    </row>
    <row r="33" spans="1:4" ht="16" x14ac:dyDescent="0.15">
      <c r="A33" s="28" t="s">
        <v>461</v>
      </c>
      <c r="B33" s="20">
        <f>IF(OR('Vendor Form'!$C$18="Choose from drop down",'Vendor Form'!$C$18="India",'Vendor Form'!$C$18="Pakistan"),"",'Vendor Form'!$C$20)</f>
        <v>0</v>
      </c>
      <c r="C33" s="3" t="s">
        <v>449</v>
      </c>
    </row>
    <row r="34" spans="1:4" ht="17" x14ac:dyDescent="0.15">
      <c r="A34" s="29" t="s">
        <v>462</v>
      </c>
      <c r="B34" s="17" t="str">
        <f>IF(OR('Vendor Form'!$C$18="Pakistan",'Vendor Form'!$C$18="Italy"),'Vendor Form'!$C$20,"")</f>
        <v/>
      </c>
      <c r="C34" s="3" t="s">
        <v>449</v>
      </c>
    </row>
    <row r="35" spans="1:4" ht="17" x14ac:dyDescent="0.15">
      <c r="A35" s="29" t="s">
        <v>463</v>
      </c>
      <c r="B35" s="17" t="str">
        <f>IF('Vendor Form'!$C$18="Italy",'Vendor Form'!#REF!,"")</f>
        <v/>
      </c>
      <c r="C35" s="3" t="s">
        <v>449</v>
      </c>
    </row>
    <row r="36" spans="1:4" ht="17" x14ac:dyDescent="0.15">
      <c r="A36" s="29" t="s">
        <v>464</v>
      </c>
      <c r="B36" s="17" t="str">
        <f>IF('Vendor Form'!$C$18="India",'Vendor Form'!$C$20,"")</f>
        <v/>
      </c>
      <c r="C36" s="3" t="s">
        <v>449</v>
      </c>
    </row>
    <row r="37" spans="1:4" ht="16" x14ac:dyDescent="0.15">
      <c r="A37" s="29" t="s">
        <v>465</v>
      </c>
      <c r="B37" s="14"/>
      <c r="C37" s="3" t="s">
        <v>456</v>
      </c>
      <c r="D37" s="6"/>
    </row>
    <row r="38" spans="1:4" ht="16" x14ac:dyDescent="0.15">
      <c r="A38" s="36" t="s">
        <v>682</v>
      </c>
      <c r="B38" s="14"/>
      <c r="C38" s="3" t="s">
        <v>451</v>
      </c>
      <c r="D38" s="6"/>
    </row>
    <row r="39" spans="1:4" ht="16" x14ac:dyDescent="0.15">
      <c r="A39" s="28" t="s">
        <v>466</v>
      </c>
      <c r="B39" s="14"/>
      <c r="C39" s="3" t="s">
        <v>456</v>
      </c>
      <c r="D39" s="6"/>
    </row>
    <row r="40" spans="1:4" ht="16" x14ac:dyDescent="0.15">
      <c r="A40" s="28" t="s">
        <v>467</v>
      </c>
      <c r="B40" s="14"/>
      <c r="C40" s="3" t="s">
        <v>456</v>
      </c>
      <c r="D40" s="6"/>
    </row>
    <row r="41" spans="1:4" ht="16" x14ac:dyDescent="0.15">
      <c r="A41" s="28" t="s">
        <v>468</v>
      </c>
      <c r="B41" s="14"/>
      <c r="C41" s="3" t="s">
        <v>451</v>
      </c>
    </row>
    <row r="42" spans="1:4" ht="17" x14ac:dyDescent="0.15">
      <c r="A42" s="28" t="s">
        <v>469</v>
      </c>
      <c r="B42" s="17" t="str">
        <f>IF('Vendor Form'!$C$21="","",'Vendor Form'!$C$21)</f>
        <v/>
      </c>
      <c r="C42" s="3" t="s">
        <v>449</v>
      </c>
    </row>
    <row r="43" spans="1:4" ht="17" x14ac:dyDescent="0.15">
      <c r="A43" s="28" t="s">
        <v>470</v>
      </c>
      <c r="B43" s="45" t="s">
        <v>0</v>
      </c>
      <c r="C43" s="1" t="s">
        <v>443</v>
      </c>
      <c r="D43" s="6"/>
    </row>
    <row r="44" spans="1:4" ht="17" x14ac:dyDescent="0.15">
      <c r="A44" s="29" t="s">
        <v>522</v>
      </c>
      <c r="B44" s="17" t="str">
        <f>IF('Vendor Form'!$C$23="","",'Vendor Form'!$C$23)</f>
        <v/>
      </c>
      <c r="C44" s="1" t="s">
        <v>449</v>
      </c>
      <c r="D44" s="6"/>
    </row>
    <row r="45" spans="1:4" ht="16" x14ac:dyDescent="0.15">
      <c r="A45" s="28" t="s">
        <v>471</v>
      </c>
      <c r="B45" s="14"/>
      <c r="C45" s="1" t="s">
        <v>451</v>
      </c>
      <c r="D45" s="6"/>
    </row>
    <row r="46" spans="1:4" ht="16" x14ac:dyDescent="0.15">
      <c r="A46" s="28" t="s">
        <v>472</v>
      </c>
      <c r="B46" s="37" t="str">
        <f>IF($B$9="ZCAR- Forwarding agent (TNOB)","0007","")</f>
        <v/>
      </c>
      <c r="C46" s="3" t="s">
        <v>449</v>
      </c>
    </row>
    <row r="47" spans="1:4" ht="16" x14ac:dyDescent="0.15">
      <c r="A47" s="40" t="s">
        <v>765</v>
      </c>
      <c r="B47" s="43"/>
      <c r="C47" s="42"/>
    </row>
    <row r="48" spans="1:4" ht="17" x14ac:dyDescent="0.15">
      <c r="A48" s="28" t="s">
        <v>517</v>
      </c>
      <c r="B48" s="17" t="str">
        <f>IF('Vendor Form'!$C$22="","",'Vendor Form'!$C$22)</f>
        <v/>
      </c>
      <c r="C48" s="3" t="s">
        <v>449</v>
      </c>
    </row>
    <row r="49" spans="1:5" ht="16" x14ac:dyDescent="0.15">
      <c r="A49" s="28" t="s">
        <v>518</v>
      </c>
      <c r="B49" s="15"/>
      <c r="C49" s="3" t="s">
        <v>451</v>
      </c>
    </row>
    <row r="50" spans="1:5" ht="16" x14ac:dyDescent="0.15">
      <c r="A50" s="28" t="s">
        <v>516</v>
      </c>
      <c r="B50" s="15"/>
      <c r="C50" s="3" t="s">
        <v>451</v>
      </c>
    </row>
    <row r="51" spans="1:5" ht="16" x14ac:dyDescent="0.15">
      <c r="A51" s="40" t="s">
        <v>473</v>
      </c>
      <c r="B51" s="43"/>
      <c r="C51" s="42"/>
    </row>
    <row r="52" spans="1:5" ht="17" x14ac:dyDescent="0.15">
      <c r="A52" s="28" t="s">
        <v>474</v>
      </c>
      <c r="B52" s="17" t="str">
        <f>IF('Vendor Form'!$C$36&lt;&gt;"Choose from drop down",'Vendor Form'!$C$36,"")</f>
        <v>Bitte aus der Liste wählen</v>
      </c>
      <c r="C52" s="3" t="s">
        <v>449</v>
      </c>
    </row>
    <row r="53" spans="1:5" ht="17" x14ac:dyDescent="0.15">
      <c r="A53" s="28" t="s">
        <v>475</v>
      </c>
      <c r="B53" s="17" t="str">
        <f>IF('Vendor Form'!$C$35="","",'Vendor Form'!$C$35)</f>
        <v/>
      </c>
      <c r="C53" s="3" t="s">
        <v>449</v>
      </c>
    </row>
    <row r="54" spans="1:5" ht="17" x14ac:dyDescent="0.15">
      <c r="A54" s="29" t="s">
        <v>476</v>
      </c>
      <c r="B54" s="17" t="str">
        <f>IF('Vendor Form'!$C$36="India",'Vendor Form'!$C$38,"")</f>
        <v/>
      </c>
      <c r="C54" s="3" t="s">
        <v>449</v>
      </c>
    </row>
    <row r="55" spans="1:5" ht="17" x14ac:dyDescent="0.15">
      <c r="A55" s="29" t="s">
        <v>477</v>
      </c>
      <c r="B55" s="17" t="str">
        <f>IF(OR('Vendor Form'!$C$36="India",'Vendor Form'!$C$36="Arabic Emirates",'Vendor Form'!$C$36="Saudi Arabia",'Vendor Form'!$C$36="Italy",'Vendor Form'!$C$36="France",'Vendor Form'!$C$36="Portugal",'Vendor Form'!$C$36="Spain"),'Vendor Form'!$C$37,"")</f>
        <v/>
      </c>
      <c r="C55" s="3" t="s">
        <v>449</v>
      </c>
    </row>
    <row r="56" spans="1:5" ht="16" x14ac:dyDescent="0.15">
      <c r="A56" s="29" t="s">
        <v>720</v>
      </c>
      <c r="B56" s="17">
        <f>IF('Vendor Form'!$C$39&lt;&gt;"Choose from drop down",'Vendor Form'!$C$39,"")</f>
        <v>0</v>
      </c>
      <c r="C56" s="3" t="s">
        <v>449</v>
      </c>
    </row>
    <row r="57" spans="1:5" ht="17" x14ac:dyDescent="0.15">
      <c r="A57" s="29" t="s">
        <v>478</v>
      </c>
      <c r="B57" s="17" t="str">
        <f>IF('Vendor Form'!$C$34="","",'Vendor Form'!$C$34)</f>
        <v/>
      </c>
      <c r="C57" s="3" t="s">
        <v>449</v>
      </c>
    </row>
    <row r="58" spans="1:5" ht="17" x14ac:dyDescent="0.15">
      <c r="A58" s="29" t="s">
        <v>479</v>
      </c>
      <c r="B58" s="17" t="str">
        <f>IF(OR('Vendor Form'!$C$36="0",'Vendor Form'!$C$36="France",'Vendor Form'!$C$36="Italy",'Vendor Form'!$C$36="Spain",'Vendor Form'!$C$36="Portugal"),'Vendor Form'!#REF!,"")</f>
        <v/>
      </c>
      <c r="C58" s="3" t="s">
        <v>449</v>
      </c>
    </row>
    <row r="59" spans="1:5" ht="16" x14ac:dyDescent="0.15">
      <c r="A59" s="28" t="s">
        <v>480</v>
      </c>
      <c r="B59" s="15"/>
      <c r="C59" s="3" t="s">
        <v>456</v>
      </c>
    </row>
    <row r="60" spans="1:5" ht="16" x14ac:dyDescent="0.15">
      <c r="A60" s="28" t="s">
        <v>481</v>
      </c>
      <c r="B60" s="17">
        <f>IF(OR('Vendor Form'!$C$36="Choose from drop down",'Vendor Form'!$C$36="India"),"",'Vendor Form'!$C$38)</f>
        <v>0</v>
      </c>
      <c r="C60" s="3" t="s">
        <v>449</v>
      </c>
    </row>
    <row r="61" spans="1:5" ht="16" x14ac:dyDescent="0.15">
      <c r="A61" s="28" t="s">
        <v>482</v>
      </c>
      <c r="B61" s="17">
        <f>IF(OR('Vendor Form'!$C$36="Choose from drop down",'Vendor Form'!$C$36="India",'Vendor Form'!$C$36="Arabic Emirates",'Vendor Form'!$C$36="Saudi Arabia"),"",'Vendor Form'!$C$37)</f>
        <v>0</v>
      </c>
      <c r="C61" s="3" t="s">
        <v>449</v>
      </c>
    </row>
    <row r="62" spans="1:5" ht="16" x14ac:dyDescent="0.15">
      <c r="A62" s="28" t="s">
        <v>483</v>
      </c>
      <c r="B62" s="46"/>
      <c r="C62" s="1" t="s">
        <v>443</v>
      </c>
    </row>
    <row r="63" spans="1:5" ht="17" x14ac:dyDescent="0.15">
      <c r="A63" s="29" t="s">
        <v>484</v>
      </c>
      <c r="B63" s="47" t="s">
        <v>0</v>
      </c>
      <c r="C63" s="1" t="s">
        <v>443</v>
      </c>
      <c r="D63" s="9"/>
      <c r="E63" s="8"/>
    </row>
    <row r="64" spans="1:5" ht="17" x14ac:dyDescent="0.15">
      <c r="A64" s="27" t="s">
        <v>511</v>
      </c>
      <c r="B64" s="17" t="str">
        <f>IF('Vendor Form'!$C$40="Choose from drop down","",'Vendor Form'!$C$40)</f>
        <v>Bitte aus der Liste wählen</v>
      </c>
      <c r="C64" s="3" t="s">
        <v>449</v>
      </c>
      <c r="D64" s="9"/>
      <c r="E64" s="8"/>
    </row>
    <row r="65" spans="1:5" ht="16" x14ac:dyDescent="0.15">
      <c r="A65" s="40" t="s">
        <v>485</v>
      </c>
      <c r="B65" s="40"/>
      <c r="C65" s="40"/>
    </row>
    <row r="66" spans="1:5" ht="17" x14ac:dyDescent="0.15">
      <c r="A66" s="32" t="s">
        <v>8</v>
      </c>
      <c r="B66" s="20" t="str">
        <f>IF(VLOOKUP($B$9,'Drop down list'!$G$2:$I$7,2,FALSE)=0,"",VLOOKUP($B$9,'Drop down list'!$G$2:$I$7,2,FALSE))</f>
        <v/>
      </c>
      <c r="C66" s="1" t="s">
        <v>449</v>
      </c>
      <c r="E66" s="1"/>
    </row>
    <row r="67" spans="1:5" ht="17" x14ac:dyDescent="0.15">
      <c r="A67" s="29" t="s">
        <v>9</v>
      </c>
      <c r="B67" s="17" t="str">
        <f>IF(VLOOKUP($B$9,'Drop down list'!$G$2:$I$7,3,FALSE)=0,"",VLOOKUP($B$9,'Drop down list'!$G$2:$I$7,3,FALSE))</f>
        <v/>
      </c>
      <c r="C67" s="1" t="s">
        <v>449</v>
      </c>
      <c r="D67"/>
    </row>
    <row r="68" spans="1:5" ht="17" x14ac:dyDescent="0.15">
      <c r="A68" s="29" t="s">
        <v>486</v>
      </c>
      <c r="B68" s="17" t="str">
        <f>IF($B$74&lt;&gt;"Choose from drop down",$B$74,"")</f>
        <v/>
      </c>
      <c r="C68" s="1" t="s">
        <v>449</v>
      </c>
    </row>
    <row r="69" spans="1:5" ht="17" x14ac:dyDescent="0.15">
      <c r="A69" s="29" t="s">
        <v>487</v>
      </c>
      <c r="B69" s="46" t="s">
        <v>0</v>
      </c>
      <c r="C69" s="1" t="s">
        <v>443</v>
      </c>
    </row>
    <row r="70" spans="1:5" ht="16" x14ac:dyDescent="0.15">
      <c r="A70" s="29" t="s">
        <v>488</v>
      </c>
      <c r="B70" s="14"/>
      <c r="C70" s="1" t="s">
        <v>451</v>
      </c>
    </row>
    <row r="71" spans="1:5" ht="17" x14ac:dyDescent="0.15">
      <c r="A71" s="28" t="s">
        <v>725</v>
      </c>
      <c r="B71" s="14" t="str">
        <f>IF(OR('Vendor Form'!C39="0",'Vendor Form'!C39="Yes"),"Yes","")</f>
        <v/>
      </c>
      <c r="C71" s="3"/>
    </row>
    <row r="72" spans="1:5" ht="16" x14ac:dyDescent="0.15">
      <c r="A72" s="40" t="s">
        <v>489</v>
      </c>
      <c r="B72" s="41"/>
      <c r="C72" s="42"/>
    </row>
    <row r="73" spans="1:5" ht="17" x14ac:dyDescent="0.15">
      <c r="A73" s="28" t="s">
        <v>490</v>
      </c>
      <c r="B73" s="20" t="str">
        <f>IF('Vendor Form'!$C$33&lt;&gt;"Choose from drop down",'Vendor Form'!$C$33,"")</f>
        <v>Bitte aus der Liste wählen</v>
      </c>
      <c r="C73" s="3" t="s">
        <v>449</v>
      </c>
    </row>
    <row r="74" spans="1:5" ht="17" x14ac:dyDescent="0.15">
      <c r="A74" s="29" t="s">
        <v>491</v>
      </c>
      <c r="B74" s="45" t="s">
        <v>0</v>
      </c>
      <c r="C74" s="3" t="s">
        <v>443</v>
      </c>
    </row>
    <row r="75" spans="1:5" ht="15" customHeight="1" x14ac:dyDescent="0.15">
      <c r="A75" s="29" t="s">
        <v>492</v>
      </c>
      <c r="B75" s="45" t="s">
        <v>0</v>
      </c>
      <c r="C75" s="1" t="s">
        <v>443</v>
      </c>
      <c r="E75" s="7"/>
    </row>
    <row r="76" spans="1:5" ht="17" x14ac:dyDescent="0.15">
      <c r="A76" s="29" t="s">
        <v>493</v>
      </c>
      <c r="B76" s="45" t="str">
        <f>IF(OR($B$75="DDP - Delivered Duty Paid",$B$11&lt;&gt;"Choose from drop down"),"Our delivery address",".")</f>
        <v>Our delivery address</v>
      </c>
      <c r="C76" s="1" t="s">
        <v>443</v>
      </c>
    </row>
    <row r="77" spans="1:5" ht="17" x14ac:dyDescent="0.15">
      <c r="A77" s="29" t="s">
        <v>691</v>
      </c>
      <c r="B77" s="17" t="str">
        <f>IF(OR(LEFT(B10,1)="c",LEFT(B10,1)="d"),"2 - Delivery Date","")</f>
        <v/>
      </c>
      <c r="C77" s="3" t="s">
        <v>449</v>
      </c>
    </row>
    <row r="78" spans="1:5" ht="17" x14ac:dyDescent="0.15">
      <c r="A78" s="29" t="s">
        <v>692</v>
      </c>
      <c r="B78" s="17" t="str">
        <f>IF(OR(LEFT(B10,1)="c",LEFT(B10,1)="d"),"X","")</f>
        <v/>
      </c>
      <c r="C78" s="3" t="s">
        <v>449</v>
      </c>
    </row>
    <row r="79" spans="1:5" ht="17" x14ac:dyDescent="0.15">
      <c r="A79" s="29" t="s">
        <v>494</v>
      </c>
      <c r="B79" s="17" t="str">
        <f>IF('Vendor Form'!$C$26="","",'Vendor Form'!$C$26)</f>
        <v/>
      </c>
      <c r="C79" s="3" t="s">
        <v>449</v>
      </c>
    </row>
    <row r="80" spans="1:5" ht="17" x14ac:dyDescent="0.15">
      <c r="A80" s="29" t="s">
        <v>495</v>
      </c>
      <c r="B80" s="17" t="str">
        <f>IF('Vendor Form'!$C$27="","",'Vendor Form'!$C$27)</f>
        <v/>
      </c>
      <c r="C80" s="3" t="s">
        <v>449</v>
      </c>
    </row>
    <row r="81" spans="1:4" ht="17" x14ac:dyDescent="0.15">
      <c r="A81" s="28" t="s">
        <v>706</v>
      </c>
      <c r="B81" s="14" t="s">
        <v>0</v>
      </c>
      <c r="C81" s="3" t="s">
        <v>451</v>
      </c>
    </row>
    <row r="82" spans="1:4" ht="16" x14ac:dyDescent="0.15">
      <c r="A82" s="29" t="s">
        <v>726</v>
      </c>
      <c r="B82" s="58" t="str">
        <f>IF(B10="INOB - Ariba NPR Nobian","Z001","0001")</f>
        <v>0001</v>
      </c>
      <c r="C82" s="3" t="s">
        <v>449</v>
      </c>
    </row>
    <row r="83" spans="1:4" ht="17" x14ac:dyDescent="0.15">
      <c r="A83" s="28" t="s">
        <v>496</v>
      </c>
      <c r="B83" s="16" t="s">
        <v>0</v>
      </c>
      <c r="C83" s="3" t="s">
        <v>451</v>
      </c>
    </row>
    <row r="84" spans="1:4" ht="16" x14ac:dyDescent="0.15">
      <c r="A84" s="40" t="s">
        <v>497</v>
      </c>
      <c r="B84" s="43"/>
      <c r="C84" s="42"/>
    </row>
    <row r="85" spans="1:4" ht="16" x14ac:dyDescent="0.15">
      <c r="A85" s="29" t="s">
        <v>498</v>
      </c>
      <c r="C85" s="3" t="s">
        <v>451</v>
      </c>
      <c r="D85" s="5"/>
    </row>
    <row r="86" spans="1:4" ht="16" x14ac:dyDescent="0.15">
      <c r="A86" s="29" t="s">
        <v>499</v>
      </c>
      <c r="B86" s="15"/>
      <c r="C86" s="3" t="s">
        <v>451</v>
      </c>
      <c r="D86" s="5"/>
    </row>
    <row r="87" spans="1:4" ht="16" x14ac:dyDescent="0.15">
      <c r="A87" s="28" t="s">
        <v>500</v>
      </c>
      <c r="C87" s="3" t="s">
        <v>451</v>
      </c>
      <c r="D87" s="5"/>
    </row>
    <row r="88" spans="1:4" ht="16" x14ac:dyDescent="0.15">
      <c r="A88" s="29" t="s">
        <v>501</v>
      </c>
      <c r="B88" s="15"/>
      <c r="C88" s="3" t="s">
        <v>451</v>
      </c>
      <c r="D88" s="5"/>
    </row>
    <row r="89" spans="1:4" ht="16" x14ac:dyDescent="0.15">
      <c r="A89" s="29" t="s">
        <v>502</v>
      </c>
      <c r="B89" s="15"/>
      <c r="C89" s="3" t="s">
        <v>451</v>
      </c>
      <c r="D89" s="5"/>
    </row>
    <row r="90" spans="1:4" ht="16" x14ac:dyDescent="0.15">
      <c r="A90" s="28" t="s">
        <v>503</v>
      </c>
      <c r="B90" s="15"/>
      <c r="C90" s="3" t="s">
        <v>451</v>
      </c>
      <c r="D90" s="5"/>
    </row>
    <row r="91" spans="1:4" ht="16" x14ac:dyDescent="0.15">
      <c r="A91" s="29" t="s">
        <v>504</v>
      </c>
      <c r="B91" s="19"/>
      <c r="C91" s="3" t="s">
        <v>451</v>
      </c>
      <c r="D91" s="5"/>
    </row>
    <row r="92" spans="1:4" ht="16" x14ac:dyDescent="0.15">
      <c r="A92" s="40" t="s">
        <v>505</v>
      </c>
      <c r="B92" s="41"/>
      <c r="C92" s="42"/>
    </row>
    <row r="93" spans="1:4" ht="16" x14ac:dyDescent="0.15">
      <c r="A93" s="29" t="s">
        <v>506</v>
      </c>
      <c r="B93" s="13"/>
      <c r="C93" s="3" t="s">
        <v>451</v>
      </c>
    </row>
    <row r="94" spans="1:4" ht="16" x14ac:dyDescent="0.15">
      <c r="A94" s="29" t="s">
        <v>507</v>
      </c>
      <c r="B94" s="14"/>
      <c r="C94" s="3" t="s">
        <v>451</v>
      </c>
    </row>
    <row r="95" spans="1:4" ht="16" x14ac:dyDescent="0.15">
      <c r="A95" s="29" t="s">
        <v>535</v>
      </c>
      <c r="B95" s="14"/>
      <c r="C95" s="3" t="s">
        <v>451</v>
      </c>
    </row>
    <row r="96" spans="1:4" ht="16" x14ac:dyDescent="0.15">
      <c r="A96" s="29" t="s">
        <v>508</v>
      </c>
      <c r="B96" s="16"/>
      <c r="C96" s="3" t="s">
        <v>451</v>
      </c>
    </row>
    <row r="97" spans="1:3" ht="16" x14ac:dyDescent="0.15">
      <c r="A97" s="40" t="s">
        <v>509</v>
      </c>
      <c r="B97" s="41"/>
      <c r="C97" s="42"/>
    </row>
    <row r="98" spans="1:3" ht="16" x14ac:dyDescent="0.15">
      <c r="A98" s="30" t="s">
        <v>5</v>
      </c>
      <c r="B98" s="25"/>
      <c r="C98" s="3" t="s">
        <v>449</v>
      </c>
    </row>
    <row r="99" spans="1:3" ht="16" x14ac:dyDescent="0.15">
      <c r="A99" s="27"/>
      <c r="B99" s="25"/>
      <c r="C99" s="3" t="s">
        <v>449</v>
      </c>
    </row>
    <row r="100" spans="1:3" ht="16" x14ac:dyDescent="0.15">
      <c r="A100" s="27"/>
      <c r="B100" s="26"/>
      <c r="C100" s="3" t="s">
        <v>449</v>
      </c>
    </row>
    <row r="101" spans="1:3" x14ac:dyDescent="0.15">
      <c r="C101" s="3"/>
    </row>
    <row r="102" spans="1:3" x14ac:dyDescent="0.15">
      <c r="C102" s="3"/>
    </row>
    <row r="103" spans="1:3" x14ac:dyDescent="0.15">
      <c r="C103" s="3"/>
    </row>
    <row r="104" spans="1:3" x14ac:dyDescent="0.15">
      <c r="C104" s="3"/>
    </row>
    <row r="105" spans="1:3" x14ac:dyDescent="0.15">
      <c r="C105" s="3"/>
    </row>
    <row r="106" spans="1:3" x14ac:dyDescent="0.15">
      <c r="C106" s="3"/>
    </row>
    <row r="107" spans="1:3" x14ac:dyDescent="0.15">
      <c r="C107" s="3"/>
    </row>
    <row r="108" spans="1:3" x14ac:dyDescent="0.15">
      <c r="C108" s="3"/>
    </row>
    <row r="109" spans="1:3" x14ac:dyDescent="0.15">
      <c r="C109" s="3"/>
    </row>
    <row r="110" spans="1:3" x14ac:dyDescent="0.15">
      <c r="C110" s="3"/>
    </row>
    <row r="111" spans="1:3" x14ac:dyDescent="0.15">
      <c r="C111" s="3"/>
    </row>
    <row r="112" spans="1:3" x14ac:dyDescent="0.15">
      <c r="C112" s="3"/>
    </row>
    <row r="113" spans="3:3" x14ac:dyDescent="0.15">
      <c r="C113" s="3"/>
    </row>
  </sheetData>
  <sheetProtection algorithmName="SHA-512" hashValue="fFCA468Ka48xau5uDBE0mONLHnVKS0Flmgv6KrN6Bcot5DrreKNM7zqML9WxVKhimwK37395CT5e7o1t0ryUZA==" saltValue="7cCC4cGSCUuYYyR++otcXQ==" spinCount="100000" sheet="1" autoFilter="0"/>
  <autoFilter ref="A4:C100" xr:uid="{BF07A627-E546-4CB3-B312-857920871078}"/>
  <dataValidations xWindow="51" yWindow="380" count="1">
    <dataValidation type="list" showInputMessage="1" sqref="B10" xr:uid="{C85BDCB3-E24B-4514-96E5-ED26DDFCFFC0}">
      <formula1>NobianPurchaseOrganization</formula1>
    </dataValidation>
  </dataValidations>
  <pageMargins left="0.7" right="0.7" top="0.75" bottom="0.75" header="0.3" footer="0.3"/>
  <pageSetup paperSize="9" scale="81" fitToWidth="0" fitToHeight="0" orientation="portrait" r:id="rId1"/>
  <headerFooter>
    <oddHeader xml:space="preserve">&amp;C 
</oddHeader>
    <oddFooter xml:space="preserve">&amp;C  
</oddFooter>
  </headerFooter>
  <drawing r:id="rId2"/>
  <legacyDrawing r:id="rId3"/>
  <extLst>
    <ext xmlns:x14="http://schemas.microsoft.com/office/spreadsheetml/2009/9/main" uri="{CCE6A557-97BC-4b89-ADB6-D9C93CAAB3DF}">
      <x14:dataValidations xmlns:xm="http://schemas.microsoft.com/office/excel/2006/main" xWindow="51" yWindow="380" count="12">
        <x14:dataValidation type="list" showInputMessage="1" xr:uid="{FAA70010-92EE-44F0-85DC-3442EAB10EC0}">
          <x14:formula1>
            <xm:f>'Drop down list'!$F$2:$F$6</xm:f>
          </x14:formula1>
          <xm:sqref>B11</xm:sqref>
        </x14:dataValidation>
        <x14:dataValidation type="list" allowBlank="1" showInputMessage="1" showErrorMessage="1" xr:uid="{A5ADDA27-F3F5-4C36-A52C-A2BF5F155E49}">
          <x14:formula1>
            <xm:f>'Drop down list'!$R$2:$R$4</xm:f>
          </x14:formula1>
          <xm:sqref>B83</xm:sqref>
        </x14:dataValidation>
        <x14:dataValidation type="list" allowBlank="1" showInputMessage="1" showErrorMessage="1" xr:uid="{F7E65A03-214F-477D-A2E5-06D3984E41CB}">
          <x14:formula1>
            <xm:f>'Drop down list'!$N$2:$N$5</xm:f>
          </x14:formula1>
          <xm:sqref>B26</xm:sqref>
        </x14:dataValidation>
        <x14:dataValidation type="list" allowBlank="1" showInputMessage="1" xr:uid="{E26362ED-6106-454B-ADE3-544CBAF7DB46}">
          <x14:formula1>
            <xm:f>'Drop down list'!$T$2:$T$5</xm:f>
          </x14:formula1>
          <xm:sqref>B63</xm:sqref>
        </x14:dataValidation>
        <x14:dataValidation type="list" allowBlank="1" showInputMessage="1" showErrorMessage="1" xr:uid="{02CDC06F-9F26-4D30-9A25-7D22501FFAED}">
          <x14:formula1>
            <xm:f>'Drop down list'!$K$2:$K$5</xm:f>
          </x14:formula1>
          <xm:sqref>B31</xm:sqref>
        </x14:dataValidation>
        <x14:dataValidation type="list" allowBlank="1" showInputMessage="1" showErrorMessage="1" xr:uid="{AB202629-E696-4A52-864D-9588F221BC3F}">
          <x14:formula1>
            <xm:f>'Drop down list'!$G$2:$G$6</xm:f>
          </x14:formula1>
          <xm:sqref>B9</xm:sqref>
        </x14:dataValidation>
        <x14:dataValidation type="list" allowBlank="1" showInputMessage="1" xr:uid="{F55B178F-EA20-4187-BF64-2E9544E4D184}">
          <x14:formula1>
            <xm:f>'Drop down list'!$L$2:$L$215</xm:f>
          </x14:formula1>
          <xm:sqref>B43</xm:sqref>
        </x14:dataValidation>
        <x14:dataValidation type="list" allowBlank="1" showInputMessage="1" xr:uid="{8D7D16A2-1163-4361-9D48-59BBDC38521F}">
          <x14:formula1>
            <xm:f>'Drop down list'!$S$2:$S$7</xm:f>
          </x14:formula1>
          <xm:sqref>B69</xm:sqref>
        </x14:dataValidation>
        <x14:dataValidation type="list" allowBlank="1" showInputMessage="1" xr:uid="{4DA2F9D9-F130-4C4F-A59D-FE08CCFCEEF6}">
          <x14:formula1>
            <xm:f>'Drop down list'!$Q$2:$Q$32</xm:f>
          </x14:formula1>
          <xm:sqref>B75</xm:sqref>
        </x14:dataValidation>
        <x14:dataValidation type="list" showInputMessage="1" xr:uid="{89FFD373-EFB0-4D83-8C5C-D5185D5AD2BF}">
          <x14:formula1>
            <xm:f>'Drop down list'!$M$2:$M$6</xm:f>
          </x14:formula1>
          <xm:sqref>B81</xm:sqref>
        </x14:dataValidation>
        <x14:dataValidation type="list" showInputMessage="1" xr:uid="{7739119F-B692-4EE8-B0ED-8F4411AC77A6}">
          <x14:formula1>
            <xm:f>'Drop down list'!$A$2:$A$19</xm:f>
          </x14:formula1>
          <xm:sqref>B6:B7</xm:sqref>
        </x14:dataValidation>
        <x14:dataValidation type="list" allowBlank="1" showInputMessage="1" xr:uid="{8E3F313C-E318-4177-A635-A255DECF504D}">
          <x14:formula1>
            <xm:f>'Drop down list'!$O$2:$O$20</xm:f>
          </x14:formula1>
          <xm:sqref>B74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120-2E14-4AAC-BCD1-B85F0D075B93}">
  <sheetPr codeName="Sheet3"/>
  <dimension ref="A1:V215"/>
  <sheetViews>
    <sheetView zoomScaleNormal="100" workbookViewId="0">
      <selection activeCell="A2" sqref="A2"/>
    </sheetView>
  </sheetViews>
  <sheetFormatPr baseColWidth="10" defaultColWidth="9.1640625" defaultRowHeight="13" x14ac:dyDescent="0.15"/>
  <cols>
    <col min="1" max="1" width="32.83203125" style="3" customWidth="1"/>
    <col min="2" max="2" width="28.5" style="3" customWidth="1"/>
    <col min="3" max="4" width="23.83203125" style="3" customWidth="1"/>
    <col min="5" max="5" width="35.83203125" style="3" customWidth="1"/>
    <col min="6" max="6" width="43.6640625" style="3" customWidth="1"/>
    <col min="7" max="7" width="34.6640625" style="3" bestFit="1" customWidth="1"/>
    <col min="8" max="8" width="44.1640625" style="3" bestFit="1" customWidth="1"/>
    <col min="9" max="9" width="26.33203125" style="3" customWidth="1"/>
    <col min="10" max="10" width="21.5" style="3" customWidth="1"/>
    <col min="11" max="11" width="20.33203125" style="3" bestFit="1" customWidth="1"/>
    <col min="12" max="13" width="53.5" style="3" customWidth="1"/>
    <col min="14" max="14" width="38.5" style="3" bestFit="1" customWidth="1"/>
    <col min="15" max="15" width="59.83203125" style="3" bestFit="1" customWidth="1"/>
    <col min="16" max="16" width="20.33203125" style="3" bestFit="1" customWidth="1"/>
    <col min="17" max="17" width="32.1640625" style="3" bestFit="1" customWidth="1"/>
    <col min="18" max="18" width="20.33203125" style="3" bestFit="1" customWidth="1"/>
    <col min="19" max="19" width="63.1640625" style="3" customWidth="1"/>
    <col min="20" max="20" width="33.5" style="3" customWidth="1"/>
    <col min="21" max="21" width="23.33203125" style="3" customWidth="1"/>
    <col min="22" max="22" width="26.33203125" style="3" customWidth="1"/>
    <col min="23" max="16384" width="9.1640625" style="3"/>
  </cols>
  <sheetData>
    <row r="1" spans="1:22" ht="14" x14ac:dyDescent="0.15">
      <c r="A1" s="72" t="s">
        <v>6</v>
      </c>
      <c r="B1" s="72" t="s">
        <v>511</v>
      </c>
      <c r="C1" s="72" t="s">
        <v>515</v>
      </c>
      <c r="D1" s="72" t="s">
        <v>719</v>
      </c>
      <c r="E1" s="73" t="s">
        <v>690</v>
      </c>
      <c r="F1" s="72" t="s">
        <v>702</v>
      </c>
      <c r="G1" s="72" t="s">
        <v>7</v>
      </c>
      <c r="H1" s="74" t="s">
        <v>8</v>
      </c>
      <c r="I1" s="74" t="s">
        <v>9</v>
      </c>
      <c r="J1" s="75" t="s">
        <v>10</v>
      </c>
      <c r="K1" s="76" t="s">
        <v>11</v>
      </c>
      <c r="L1" s="72" t="s">
        <v>12</v>
      </c>
      <c r="M1" s="72" t="s">
        <v>706</v>
      </c>
      <c r="N1" s="72" t="s">
        <v>13</v>
      </c>
      <c r="O1" s="72" t="s">
        <v>14</v>
      </c>
      <c r="P1" s="72" t="s">
        <v>15</v>
      </c>
      <c r="Q1" s="72" t="s">
        <v>16</v>
      </c>
      <c r="R1" s="72" t="s">
        <v>17</v>
      </c>
      <c r="S1" s="72" t="s">
        <v>18</v>
      </c>
      <c r="T1" s="72" t="s">
        <v>484</v>
      </c>
      <c r="U1" s="72" t="s">
        <v>514</v>
      </c>
      <c r="V1" s="71" t="s">
        <v>676</v>
      </c>
    </row>
    <row r="2" spans="1:22" x14ac:dyDescent="0.15">
      <c r="A2" t="s">
        <v>758</v>
      </c>
      <c r="B2" t="s">
        <v>758</v>
      </c>
      <c r="C2" t="s">
        <v>758</v>
      </c>
      <c r="E2" t="s">
        <v>758</v>
      </c>
      <c r="F2" t="s">
        <v>758</v>
      </c>
      <c r="G2" t="s">
        <v>19</v>
      </c>
      <c r="J2" t="s">
        <v>758</v>
      </c>
      <c r="K2" t="s">
        <v>19</v>
      </c>
      <c r="L2" t="s">
        <v>19</v>
      </c>
      <c r="M2" t="s">
        <v>19</v>
      </c>
      <c r="O2" t="s">
        <v>19</v>
      </c>
      <c r="P2" t="s">
        <v>758</v>
      </c>
      <c r="Q2" t="s">
        <v>19</v>
      </c>
      <c r="R2" t="s">
        <v>19</v>
      </c>
      <c r="S2" s="3" t="s">
        <v>19</v>
      </c>
      <c r="T2" t="s">
        <v>19</v>
      </c>
      <c r="U2" t="s">
        <v>758</v>
      </c>
      <c r="V2" t="s">
        <v>19</v>
      </c>
    </row>
    <row r="3" spans="1:22" x14ac:dyDescent="0.15">
      <c r="A3" s="3" t="s">
        <v>21</v>
      </c>
      <c r="B3" s="3" t="s">
        <v>759</v>
      </c>
      <c r="C3" s="4" t="s">
        <v>83</v>
      </c>
      <c r="D3" s="4" t="s">
        <v>512</v>
      </c>
      <c r="E3" s="3" t="s">
        <v>688</v>
      </c>
      <c r="F3" s="3" t="s">
        <v>689</v>
      </c>
      <c r="G3" s="3" t="s">
        <v>22</v>
      </c>
      <c r="H3" s="1" t="s">
        <v>23</v>
      </c>
      <c r="I3" s="3" t="s">
        <v>24</v>
      </c>
      <c r="J3" s="3" t="s">
        <v>25</v>
      </c>
      <c r="K3" t="s">
        <v>20</v>
      </c>
      <c r="L3" t="s">
        <v>523</v>
      </c>
      <c r="M3" s="3" t="s">
        <v>708</v>
      </c>
      <c r="N3" t="s">
        <v>19</v>
      </c>
      <c r="O3" s="3" t="s">
        <v>27</v>
      </c>
      <c r="P3" s="69" t="s">
        <v>187</v>
      </c>
      <c r="Q3" s="4" t="s">
        <v>82</v>
      </c>
      <c r="R3" s="3" t="s">
        <v>30</v>
      </c>
      <c r="S3" s="3" t="s">
        <v>713</v>
      </c>
      <c r="T3" s="3" t="s">
        <v>30</v>
      </c>
      <c r="U3" t="s">
        <v>761</v>
      </c>
      <c r="V3" t="s">
        <v>678</v>
      </c>
    </row>
    <row r="4" spans="1:22" x14ac:dyDescent="0.15">
      <c r="A4" s="3" t="s">
        <v>528</v>
      </c>
      <c r="B4" s="3" t="s">
        <v>760</v>
      </c>
      <c r="C4" s="4" t="s">
        <v>65</v>
      </c>
      <c r="D4" s="4" t="s">
        <v>513</v>
      </c>
      <c r="E4" s="3" t="s">
        <v>684</v>
      </c>
      <c r="F4" s="3" t="s">
        <v>73</v>
      </c>
      <c r="G4" s="3" t="s">
        <v>715</v>
      </c>
      <c r="H4" s="1" t="s">
        <v>23</v>
      </c>
      <c r="I4" s="3" t="s">
        <v>32</v>
      </c>
      <c r="J4" s="3" t="s">
        <v>52</v>
      </c>
      <c r="K4" s="3" t="s">
        <v>26</v>
      </c>
      <c r="L4" t="s">
        <v>524</v>
      </c>
      <c r="M4" s="3" t="s">
        <v>709</v>
      </c>
      <c r="N4" s="1" t="s">
        <v>34</v>
      </c>
      <c r="O4" s="3" t="s">
        <v>36</v>
      </c>
      <c r="P4" s="4" t="s">
        <v>175</v>
      </c>
      <c r="Q4" s="4" t="s">
        <v>77</v>
      </c>
      <c r="R4" s="3" t="s">
        <v>39</v>
      </c>
      <c r="S4" s="3" t="s">
        <v>721</v>
      </c>
      <c r="T4" s="3" t="s">
        <v>39</v>
      </c>
      <c r="U4" t="s">
        <v>762</v>
      </c>
      <c r="V4" t="s">
        <v>677</v>
      </c>
    </row>
    <row r="5" spans="1:22" x14ac:dyDescent="0.15">
      <c r="A5" s="3" t="s">
        <v>64</v>
      </c>
      <c r="C5" s="4" t="s">
        <v>41</v>
      </c>
      <c r="D5" s="4"/>
      <c r="E5" s="3" t="s">
        <v>686</v>
      </c>
      <c r="F5" s="3" t="s">
        <v>716</v>
      </c>
      <c r="G5" s="3" t="s">
        <v>705</v>
      </c>
      <c r="H5" s="1" t="s">
        <v>42</v>
      </c>
      <c r="I5" s="3" t="s">
        <v>704</v>
      </c>
      <c r="J5" s="3" t="s">
        <v>60</v>
      </c>
      <c r="K5" s="3" t="s">
        <v>33</v>
      </c>
      <c r="L5" t="s">
        <v>525</v>
      </c>
      <c r="M5" s="3" t="s">
        <v>710</v>
      </c>
      <c r="N5" s="1" t="s">
        <v>44</v>
      </c>
      <c r="O5" s="3" t="s">
        <v>45</v>
      </c>
      <c r="P5" s="4" t="s">
        <v>326</v>
      </c>
      <c r="Q5" s="4" t="s">
        <v>149</v>
      </c>
      <c r="S5" s="3" t="s">
        <v>714</v>
      </c>
      <c r="T5" s="3" t="s">
        <v>456</v>
      </c>
      <c r="V5" t="s">
        <v>679</v>
      </c>
    </row>
    <row r="6" spans="1:22" x14ac:dyDescent="0.15">
      <c r="A6" s="3" t="s">
        <v>70</v>
      </c>
      <c r="C6" s="4" t="s">
        <v>111</v>
      </c>
      <c r="D6" s="4"/>
      <c r="E6" s="3" t="s">
        <v>723</v>
      </c>
      <c r="F6" s="3" t="s">
        <v>717</v>
      </c>
      <c r="G6" s="3" t="s">
        <v>57</v>
      </c>
      <c r="H6" s="1" t="s">
        <v>58</v>
      </c>
      <c r="I6" s="3" t="s">
        <v>59</v>
      </c>
      <c r="J6" s="3" t="s">
        <v>79</v>
      </c>
      <c r="L6" t="s">
        <v>590</v>
      </c>
      <c r="M6" t="s">
        <v>711</v>
      </c>
      <c r="O6" s="3" t="s">
        <v>53</v>
      </c>
      <c r="P6" s="4" t="s">
        <v>368</v>
      </c>
      <c r="Q6" s="3" t="s">
        <v>29</v>
      </c>
      <c r="S6" s="3" t="s">
        <v>722</v>
      </c>
      <c r="V6" t="s">
        <v>680</v>
      </c>
    </row>
    <row r="7" spans="1:22" x14ac:dyDescent="0.15">
      <c r="A7" s="3" t="s">
        <v>718</v>
      </c>
      <c r="C7" s="3" t="s">
        <v>539</v>
      </c>
      <c r="E7" s="3" t="s">
        <v>685</v>
      </c>
      <c r="H7" s="1" t="s">
        <v>50</v>
      </c>
      <c r="I7" s="3" t="s">
        <v>51</v>
      </c>
      <c r="J7" s="3" t="s">
        <v>35</v>
      </c>
      <c r="L7" t="s">
        <v>673</v>
      </c>
      <c r="M7"/>
      <c r="O7" s="3" t="s">
        <v>61</v>
      </c>
      <c r="P7" s="4" t="s">
        <v>194</v>
      </c>
      <c r="Q7" s="3" t="s">
        <v>38</v>
      </c>
      <c r="V7" t="s">
        <v>683</v>
      </c>
    </row>
    <row r="8" spans="1:22" x14ac:dyDescent="0.15">
      <c r="A8" s="3" t="s">
        <v>696</v>
      </c>
      <c r="C8" s="3" t="s">
        <v>540</v>
      </c>
      <c r="E8" s="3" t="s">
        <v>687</v>
      </c>
      <c r="J8" s="3" t="s">
        <v>43</v>
      </c>
      <c r="L8" t="s">
        <v>140</v>
      </c>
      <c r="M8"/>
      <c r="O8" s="3" t="s">
        <v>67</v>
      </c>
      <c r="P8" s="3" t="s">
        <v>94</v>
      </c>
      <c r="Q8" s="3" t="s">
        <v>47</v>
      </c>
      <c r="V8" t="s">
        <v>681</v>
      </c>
    </row>
    <row r="9" spans="1:22" ht="14" x14ac:dyDescent="0.15">
      <c r="A9" s="3" t="s">
        <v>530</v>
      </c>
      <c r="C9" s="3" t="s">
        <v>541</v>
      </c>
      <c r="E9" s="3" t="s">
        <v>533</v>
      </c>
      <c r="G9" s="39"/>
      <c r="J9" s="3" t="s">
        <v>66</v>
      </c>
      <c r="L9" t="s">
        <v>143</v>
      </c>
      <c r="M9"/>
      <c r="O9" s="3" t="s">
        <v>75</v>
      </c>
      <c r="P9" s="3" t="s">
        <v>28</v>
      </c>
      <c r="Q9" s="3" t="s">
        <v>55</v>
      </c>
    </row>
    <row r="10" spans="1:22" x14ac:dyDescent="0.15">
      <c r="A10" s="3" t="s">
        <v>48</v>
      </c>
      <c r="C10" s="3" t="s">
        <v>542</v>
      </c>
      <c r="E10" s="38"/>
      <c r="J10" s="3" t="s">
        <v>74</v>
      </c>
      <c r="L10" t="s">
        <v>662</v>
      </c>
      <c r="M10"/>
      <c r="O10" s="3" t="s">
        <v>80</v>
      </c>
      <c r="P10" s="3" t="s">
        <v>37</v>
      </c>
      <c r="Q10" s="3" t="s">
        <v>63</v>
      </c>
    </row>
    <row r="11" spans="1:22" x14ac:dyDescent="0.15">
      <c r="A11" s="3" t="s">
        <v>697</v>
      </c>
      <c r="C11" s="3" t="s">
        <v>543</v>
      </c>
      <c r="E11" s="38"/>
      <c r="J11" s="3" t="s">
        <v>703</v>
      </c>
      <c r="L11" t="s">
        <v>663</v>
      </c>
      <c r="M11"/>
      <c r="O11" s="3" t="s">
        <v>84</v>
      </c>
      <c r="P11" s="3" t="s">
        <v>46</v>
      </c>
      <c r="Q11" s="3" t="s">
        <v>69</v>
      </c>
    </row>
    <row r="12" spans="1:22" x14ac:dyDescent="0.15">
      <c r="A12" s="3" t="s">
        <v>40</v>
      </c>
      <c r="C12" s="3" t="s">
        <v>544</v>
      </c>
      <c r="E12" s="38"/>
      <c r="J12" s="3" t="s">
        <v>88</v>
      </c>
      <c r="L12" t="s">
        <v>150</v>
      </c>
      <c r="M12"/>
      <c r="O12" s="3" t="s">
        <v>89</v>
      </c>
      <c r="P12" s="3" t="s">
        <v>54</v>
      </c>
      <c r="Q12" s="3" t="s">
        <v>86</v>
      </c>
    </row>
    <row r="13" spans="1:22" x14ac:dyDescent="0.15">
      <c r="A13" s="3" t="s">
        <v>698</v>
      </c>
      <c r="C13" s="3" t="s">
        <v>31</v>
      </c>
      <c r="E13" s="38"/>
      <c r="J13" s="3" t="s">
        <v>93</v>
      </c>
      <c r="L13" t="s">
        <v>152</v>
      </c>
      <c r="M13"/>
      <c r="O13" s="3" t="s">
        <v>98</v>
      </c>
      <c r="P13" s="3" t="s">
        <v>62</v>
      </c>
      <c r="Q13" s="3" t="s">
        <v>91</v>
      </c>
    </row>
    <row r="14" spans="1:22" x14ac:dyDescent="0.15">
      <c r="A14" s="3" t="s">
        <v>699</v>
      </c>
      <c r="C14" s="3" t="s">
        <v>545</v>
      </c>
      <c r="E14" s="38"/>
      <c r="J14" s="3" t="s">
        <v>97</v>
      </c>
      <c r="L14" t="s">
        <v>664</v>
      </c>
      <c r="M14"/>
      <c r="O14" s="3" t="s">
        <v>103</v>
      </c>
      <c r="P14" s="3" t="s">
        <v>68</v>
      </c>
      <c r="Q14" s="3" t="s">
        <v>95</v>
      </c>
    </row>
    <row r="15" spans="1:22" x14ac:dyDescent="0.15">
      <c r="A15" s="3" t="s">
        <v>531</v>
      </c>
      <c r="C15" s="3" t="s">
        <v>546</v>
      </c>
      <c r="E15" s="38"/>
      <c r="J15" s="3" t="s">
        <v>102</v>
      </c>
      <c r="L15" t="s">
        <v>155</v>
      </c>
      <c r="M15"/>
      <c r="O15" s="3" t="s">
        <v>108</v>
      </c>
      <c r="P15" s="3" t="s">
        <v>76</v>
      </c>
      <c r="Q15" s="3" t="s">
        <v>100</v>
      </c>
    </row>
    <row r="16" spans="1:22" x14ac:dyDescent="0.15">
      <c r="A16" s="3" t="s">
        <v>674</v>
      </c>
      <c r="C16" s="3" t="s">
        <v>547</v>
      </c>
      <c r="E16" s="38"/>
      <c r="J16" s="3" t="s">
        <v>107</v>
      </c>
      <c r="L16" t="s">
        <v>158</v>
      </c>
      <c r="M16"/>
      <c r="O16" s="3" t="s">
        <v>724</v>
      </c>
      <c r="P16" s="3" t="s">
        <v>81</v>
      </c>
      <c r="Q16" s="3" t="s">
        <v>105</v>
      </c>
    </row>
    <row r="17" spans="1:17" x14ac:dyDescent="0.15">
      <c r="A17" s="3" t="s">
        <v>675</v>
      </c>
      <c r="C17" s="3" t="s">
        <v>548</v>
      </c>
      <c r="E17" s="38"/>
      <c r="J17" s="3" t="s">
        <v>112</v>
      </c>
      <c r="L17" t="s">
        <v>160</v>
      </c>
      <c r="M17"/>
      <c r="O17" s="3" t="s">
        <v>113</v>
      </c>
      <c r="P17" s="3" t="s">
        <v>85</v>
      </c>
      <c r="Q17" s="3" t="s">
        <v>110</v>
      </c>
    </row>
    <row r="18" spans="1:17" x14ac:dyDescent="0.15">
      <c r="A18" s="3" t="s">
        <v>529</v>
      </c>
      <c r="C18" s="3" t="s">
        <v>549</v>
      </c>
      <c r="E18" s="38"/>
      <c r="L18" t="s">
        <v>162</v>
      </c>
      <c r="M18"/>
      <c r="O18" s="3" t="s">
        <v>116</v>
      </c>
      <c r="P18" s="3" t="s">
        <v>90</v>
      </c>
      <c r="Q18" s="3" t="s">
        <v>115</v>
      </c>
    </row>
    <row r="19" spans="1:17" x14ac:dyDescent="0.15">
      <c r="C19" s="3" t="s">
        <v>550</v>
      </c>
      <c r="E19" s="38"/>
      <c r="L19" t="s">
        <v>168</v>
      </c>
      <c r="M19"/>
      <c r="O19" s="3" t="s">
        <v>119</v>
      </c>
      <c r="P19" s="3" t="s">
        <v>99</v>
      </c>
      <c r="Q19" s="3" t="s">
        <v>118</v>
      </c>
    </row>
    <row r="20" spans="1:17" x14ac:dyDescent="0.15">
      <c r="C20" s="3" t="s">
        <v>551</v>
      </c>
      <c r="E20" s="38"/>
      <c r="L20" t="s">
        <v>182</v>
      </c>
      <c r="M20"/>
      <c r="P20" s="3" t="s">
        <v>104</v>
      </c>
      <c r="Q20" s="3" t="s">
        <v>121</v>
      </c>
    </row>
    <row r="21" spans="1:17" x14ac:dyDescent="0.15">
      <c r="C21" s="3" t="s">
        <v>552</v>
      </c>
      <c r="E21" s="38"/>
      <c r="L21" t="s">
        <v>184</v>
      </c>
      <c r="M21"/>
      <c r="P21" s="3" t="s">
        <v>109</v>
      </c>
      <c r="Q21" s="3" t="s">
        <v>123</v>
      </c>
    </row>
    <row r="22" spans="1:17" x14ac:dyDescent="0.15">
      <c r="C22" s="3" t="s">
        <v>49</v>
      </c>
      <c r="E22" s="38"/>
      <c r="L22" t="s">
        <v>186</v>
      </c>
      <c r="M22"/>
      <c r="P22" s="3" t="s">
        <v>114</v>
      </c>
      <c r="Q22" s="3" t="s">
        <v>125</v>
      </c>
    </row>
    <row r="23" spans="1:17" x14ac:dyDescent="0.15">
      <c r="C23" s="3" t="s">
        <v>56</v>
      </c>
      <c r="E23" s="38"/>
      <c r="L23" t="s">
        <v>646</v>
      </c>
      <c r="M23"/>
      <c r="P23" s="3" t="s">
        <v>117</v>
      </c>
      <c r="Q23" s="3" t="s">
        <v>127</v>
      </c>
    </row>
    <row r="24" spans="1:17" x14ac:dyDescent="0.15">
      <c r="C24" s="3" t="s">
        <v>553</v>
      </c>
      <c r="E24" s="38"/>
      <c r="L24" t="s">
        <v>191</v>
      </c>
      <c r="M24"/>
      <c r="P24" s="3" t="s">
        <v>120</v>
      </c>
      <c r="Q24" s="3" t="s">
        <v>129</v>
      </c>
    </row>
    <row r="25" spans="1:17" x14ac:dyDescent="0.15">
      <c r="C25" s="3" t="s">
        <v>554</v>
      </c>
      <c r="E25" s="38"/>
      <c r="L25" t="s">
        <v>193</v>
      </c>
      <c r="M25"/>
      <c r="P25" s="3" t="s">
        <v>122</v>
      </c>
      <c r="Q25" s="3" t="s">
        <v>131</v>
      </c>
    </row>
    <row r="26" spans="1:17" x14ac:dyDescent="0.15">
      <c r="C26" s="3" t="s">
        <v>555</v>
      </c>
      <c r="E26" s="38"/>
      <c r="L26" t="s">
        <v>195</v>
      </c>
      <c r="M26"/>
      <c r="P26" s="3" t="s">
        <v>124</v>
      </c>
      <c r="Q26" s="3" t="s">
        <v>133</v>
      </c>
    </row>
    <row r="27" spans="1:17" x14ac:dyDescent="0.15">
      <c r="C27" s="3" t="s">
        <v>556</v>
      </c>
      <c r="E27" s="38"/>
      <c r="L27" t="s">
        <v>591</v>
      </c>
      <c r="M27"/>
      <c r="P27" s="3" t="s">
        <v>126</v>
      </c>
      <c r="Q27" s="3" t="s">
        <v>135</v>
      </c>
    </row>
    <row r="28" spans="1:17" x14ac:dyDescent="0.15">
      <c r="C28" s="3" t="s">
        <v>557</v>
      </c>
      <c r="E28" s="38"/>
      <c r="L28" t="s">
        <v>202</v>
      </c>
      <c r="M28"/>
      <c r="P28" s="3" t="s">
        <v>128</v>
      </c>
      <c r="Q28" s="3" t="s">
        <v>137</v>
      </c>
    </row>
    <row r="29" spans="1:17" x14ac:dyDescent="0.15">
      <c r="C29" s="3" t="s">
        <v>558</v>
      </c>
      <c r="E29" s="38"/>
      <c r="L29" t="s">
        <v>204</v>
      </c>
      <c r="M29"/>
      <c r="P29" s="3" t="s">
        <v>130</v>
      </c>
      <c r="Q29" s="3" t="s">
        <v>139</v>
      </c>
    </row>
    <row r="30" spans="1:17" x14ac:dyDescent="0.15">
      <c r="C30" s="3" t="s">
        <v>71</v>
      </c>
      <c r="E30" s="38"/>
      <c r="L30" t="s">
        <v>206</v>
      </c>
      <c r="M30"/>
      <c r="P30" s="3" t="s">
        <v>132</v>
      </c>
      <c r="Q30" s="3" t="s">
        <v>142</v>
      </c>
    </row>
    <row r="31" spans="1:17" x14ac:dyDescent="0.15">
      <c r="C31" s="3" t="s">
        <v>559</v>
      </c>
      <c r="E31" s="38"/>
      <c r="L31" t="s">
        <v>208</v>
      </c>
      <c r="M31"/>
      <c r="P31" s="3" t="s">
        <v>134</v>
      </c>
      <c r="Q31" s="3" t="s">
        <v>145</v>
      </c>
    </row>
    <row r="32" spans="1:17" x14ac:dyDescent="0.15">
      <c r="C32" s="3" t="s">
        <v>560</v>
      </c>
      <c r="E32" s="38"/>
      <c r="L32" t="s">
        <v>210</v>
      </c>
      <c r="M32"/>
      <c r="P32" s="3" t="s">
        <v>136</v>
      </c>
      <c r="Q32" s="3" t="s">
        <v>147</v>
      </c>
    </row>
    <row r="33" spans="3:16" x14ac:dyDescent="0.15">
      <c r="C33" s="3" t="s">
        <v>78</v>
      </c>
      <c r="L33" t="s">
        <v>647</v>
      </c>
      <c r="M33"/>
      <c r="P33" s="3" t="s">
        <v>138</v>
      </c>
    </row>
    <row r="34" spans="3:16" x14ac:dyDescent="0.15">
      <c r="C34" s="3" t="s">
        <v>561</v>
      </c>
      <c r="L34" t="s">
        <v>214</v>
      </c>
      <c r="M34"/>
      <c r="P34" s="3" t="s">
        <v>141</v>
      </c>
    </row>
    <row r="35" spans="3:16" x14ac:dyDescent="0.15">
      <c r="C35" s="3" t="s">
        <v>562</v>
      </c>
      <c r="L35" t="s">
        <v>216</v>
      </c>
      <c r="M35"/>
      <c r="P35" s="3" t="s">
        <v>144</v>
      </c>
    </row>
    <row r="36" spans="3:16" x14ac:dyDescent="0.15">
      <c r="C36" s="3" t="s">
        <v>563</v>
      </c>
      <c r="L36" t="s">
        <v>218</v>
      </c>
      <c r="M36"/>
      <c r="P36" s="3" t="s">
        <v>146</v>
      </c>
    </row>
    <row r="37" spans="3:16" x14ac:dyDescent="0.15">
      <c r="C37" s="3" t="s">
        <v>564</v>
      </c>
      <c r="L37" t="s">
        <v>648</v>
      </c>
      <c r="M37"/>
      <c r="P37" s="3" t="s">
        <v>148</v>
      </c>
    </row>
    <row r="38" spans="3:16" x14ac:dyDescent="0.15">
      <c r="C38" s="3" t="s">
        <v>565</v>
      </c>
      <c r="L38" t="s">
        <v>649</v>
      </c>
      <c r="M38"/>
      <c r="P38" s="3" t="s">
        <v>151</v>
      </c>
    </row>
    <row r="39" spans="3:16" x14ac:dyDescent="0.15">
      <c r="C39" s="3" t="s">
        <v>566</v>
      </c>
      <c r="L39" t="s">
        <v>224</v>
      </c>
      <c r="M39"/>
      <c r="P39" s="3" t="s">
        <v>153</v>
      </c>
    </row>
    <row r="40" spans="3:16" x14ac:dyDescent="0.15">
      <c r="C40" s="3" t="s">
        <v>567</v>
      </c>
      <c r="L40" t="s">
        <v>226</v>
      </c>
      <c r="M40"/>
      <c r="P40" s="3" t="s">
        <v>154</v>
      </c>
    </row>
    <row r="41" spans="3:16" x14ac:dyDescent="0.15">
      <c r="C41" s="3" t="s">
        <v>568</v>
      </c>
      <c r="L41" t="s">
        <v>229</v>
      </c>
      <c r="M41"/>
      <c r="P41" s="3" t="s">
        <v>156</v>
      </c>
    </row>
    <row r="42" spans="3:16" x14ac:dyDescent="0.15">
      <c r="C42" s="3" t="s">
        <v>569</v>
      </c>
      <c r="L42" t="s">
        <v>231</v>
      </c>
      <c r="M42"/>
      <c r="P42" s="3" t="s">
        <v>157</v>
      </c>
    </row>
    <row r="43" spans="3:16" x14ac:dyDescent="0.15">
      <c r="C43" s="3" t="s">
        <v>570</v>
      </c>
      <c r="L43" t="s">
        <v>650</v>
      </c>
      <c r="M43"/>
      <c r="P43" s="3" t="s">
        <v>159</v>
      </c>
    </row>
    <row r="44" spans="3:16" x14ac:dyDescent="0.15">
      <c r="C44" s="3" t="s">
        <v>571</v>
      </c>
      <c r="L44" t="s">
        <v>234</v>
      </c>
      <c r="M44"/>
      <c r="P44" s="3" t="s">
        <v>161</v>
      </c>
    </row>
    <row r="45" spans="3:16" x14ac:dyDescent="0.15">
      <c r="C45" s="3" t="s">
        <v>572</v>
      </c>
      <c r="L45" t="s">
        <v>651</v>
      </c>
      <c r="M45"/>
      <c r="P45" s="3" t="s">
        <v>163</v>
      </c>
    </row>
    <row r="46" spans="3:16" x14ac:dyDescent="0.15">
      <c r="C46" s="3" t="s">
        <v>573</v>
      </c>
      <c r="L46" t="s">
        <v>665</v>
      </c>
      <c r="M46"/>
      <c r="P46" s="3" t="s">
        <v>164</v>
      </c>
    </row>
    <row r="47" spans="3:16" x14ac:dyDescent="0.15">
      <c r="C47" s="3" t="s">
        <v>87</v>
      </c>
      <c r="L47" t="s">
        <v>239</v>
      </c>
      <c r="M47"/>
      <c r="P47" s="3" t="s">
        <v>165</v>
      </c>
    </row>
    <row r="48" spans="3:16" x14ac:dyDescent="0.15">
      <c r="C48" s="3" t="s">
        <v>574</v>
      </c>
      <c r="L48" t="s">
        <v>241</v>
      </c>
      <c r="M48"/>
      <c r="P48" s="3" t="s">
        <v>166</v>
      </c>
    </row>
    <row r="49" spans="3:16" x14ac:dyDescent="0.15">
      <c r="C49" s="3" t="s">
        <v>92</v>
      </c>
      <c r="L49" t="s">
        <v>243</v>
      </c>
      <c r="M49"/>
      <c r="P49" s="3" t="s">
        <v>167</v>
      </c>
    </row>
    <row r="50" spans="3:16" x14ac:dyDescent="0.15">
      <c r="C50" s="3" t="s">
        <v>575</v>
      </c>
      <c r="L50" t="s">
        <v>245</v>
      </c>
      <c r="M50"/>
      <c r="P50" s="3" t="s">
        <v>169</v>
      </c>
    </row>
    <row r="51" spans="3:16" x14ac:dyDescent="0.15">
      <c r="C51" s="3" t="s">
        <v>519</v>
      </c>
      <c r="L51" t="s">
        <v>247</v>
      </c>
      <c r="M51"/>
      <c r="P51" s="3" t="s">
        <v>170</v>
      </c>
    </row>
    <row r="52" spans="3:16" x14ac:dyDescent="0.15">
      <c r="C52" s="3" t="s">
        <v>576</v>
      </c>
      <c r="L52" t="s">
        <v>249</v>
      </c>
      <c r="M52"/>
      <c r="P52" s="3" t="s">
        <v>171</v>
      </c>
    </row>
    <row r="53" spans="3:16" x14ac:dyDescent="0.15">
      <c r="C53" s="3" t="s">
        <v>72</v>
      </c>
      <c r="L53" t="s">
        <v>251</v>
      </c>
      <c r="M53"/>
      <c r="P53" s="3" t="s">
        <v>172</v>
      </c>
    </row>
    <row r="54" spans="3:16" x14ac:dyDescent="0.15">
      <c r="C54" s="3" t="s">
        <v>577</v>
      </c>
      <c r="L54" t="s">
        <v>255</v>
      </c>
      <c r="M54"/>
      <c r="P54" s="3" t="s">
        <v>173</v>
      </c>
    </row>
    <row r="55" spans="3:16" x14ac:dyDescent="0.15">
      <c r="C55" s="3" t="s">
        <v>510</v>
      </c>
      <c r="L55" t="s">
        <v>652</v>
      </c>
      <c r="M55"/>
      <c r="P55" s="3" t="s">
        <v>174</v>
      </c>
    </row>
    <row r="56" spans="3:16" x14ac:dyDescent="0.15">
      <c r="C56" s="3" t="s">
        <v>578</v>
      </c>
      <c r="L56" t="s">
        <v>653</v>
      </c>
      <c r="M56"/>
      <c r="P56" s="3" t="s">
        <v>176</v>
      </c>
    </row>
    <row r="57" spans="3:16" x14ac:dyDescent="0.15">
      <c r="C57" s="3" t="s">
        <v>579</v>
      </c>
      <c r="L57" t="s">
        <v>654</v>
      </c>
      <c r="M57"/>
      <c r="P57" s="3" t="s">
        <v>177</v>
      </c>
    </row>
    <row r="58" spans="3:16" x14ac:dyDescent="0.15">
      <c r="C58" s="3" t="s">
        <v>580</v>
      </c>
      <c r="L58" t="s">
        <v>260</v>
      </c>
      <c r="M58"/>
      <c r="P58" s="3" t="s">
        <v>178</v>
      </c>
    </row>
    <row r="59" spans="3:16" x14ac:dyDescent="0.15">
      <c r="C59" s="3" t="s">
        <v>581</v>
      </c>
      <c r="L59" t="s">
        <v>262</v>
      </c>
      <c r="M59"/>
      <c r="P59" s="3" t="s">
        <v>179</v>
      </c>
    </row>
    <row r="60" spans="3:16" x14ac:dyDescent="0.15">
      <c r="C60" s="3" t="s">
        <v>582</v>
      </c>
      <c r="L60" t="s">
        <v>264</v>
      </c>
      <c r="M60"/>
      <c r="P60" s="3" t="s">
        <v>180</v>
      </c>
    </row>
    <row r="61" spans="3:16" x14ac:dyDescent="0.15">
      <c r="C61" s="3" t="s">
        <v>96</v>
      </c>
      <c r="L61" t="s">
        <v>266</v>
      </c>
      <c r="M61"/>
      <c r="P61" s="3" t="s">
        <v>181</v>
      </c>
    </row>
    <row r="62" spans="3:16" x14ac:dyDescent="0.15">
      <c r="C62" s="3" t="s">
        <v>583</v>
      </c>
      <c r="L62" t="s">
        <v>655</v>
      </c>
      <c r="M62"/>
      <c r="P62" s="3" t="s">
        <v>183</v>
      </c>
    </row>
    <row r="63" spans="3:16" x14ac:dyDescent="0.15">
      <c r="C63" s="3" t="s">
        <v>101</v>
      </c>
      <c r="L63" t="s">
        <v>269</v>
      </c>
      <c r="M63"/>
      <c r="P63" s="3" t="s">
        <v>185</v>
      </c>
    </row>
    <row r="64" spans="3:16" x14ac:dyDescent="0.15">
      <c r="C64" s="3" t="s">
        <v>106</v>
      </c>
      <c r="L64" t="s">
        <v>271</v>
      </c>
      <c r="M64"/>
      <c r="P64" s="3" t="s">
        <v>188</v>
      </c>
    </row>
    <row r="65" spans="3:16" x14ac:dyDescent="0.15">
      <c r="C65" s="3" t="s">
        <v>584</v>
      </c>
      <c r="L65" t="s">
        <v>273</v>
      </c>
      <c r="M65"/>
      <c r="P65" s="3" t="s">
        <v>189</v>
      </c>
    </row>
    <row r="66" spans="3:16" x14ac:dyDescent="0.15">
      <c r="C66" s="3" t="s">
        <v>585</v>
      </c>
      <c r="L66" t="s">
        <v>275</v>
      </c>
      <c r="M66"/>
      <c r="P66" s="3" t="s">
        <v>190</v>
      </c>
    </row>
    <row r="67" spans="3:16" x14ac:dyDescent="0.15">
      <c r="C67" s="3" t="s">
        <v>586</v>
      </c>
      <c r="L67" t="s">
        <v>656</v>
      </c>
      <c r="M67"/>
      <c r="P67" s="3" t="s">
        <v>192</v>
      </c>
    </row>
    <row r="68" spans="3:16" x14ac:dyDescent="0.15">
      <c r="C68" s="3" t="s">
        <v>700</v>
      </c>
      <c r="L68" t="s">
        <v>278</v>
      </c>
      <c r="M68"/>
      <c r="P68" s="3" t="s">
        <v>196</v>
      </c>
    </row>
    <row r="69" spans="3:16" x14ac:dyDescent="0.15">
      <c r="C69" s="3" t="s">
        <v>587</v>
      </c>
      <c r="L69" t="s">
        <v>280</v>
      </c>
      <c r="M69"/>
      <c r="P69" s="3" t="s">
        <v>197</v>
      </c>
    </row>
    <row r="70" spans="3:16" x14ac:dyDescent="0.15">
      <c r="C70" s="3" t="s">
        <v>588</v>
      </c>
      <c r="L70" t="s">
        <v>282</v>
      </c>
      <c r="M70"/>
      <c r="P70" s="3" t="s">
        <v>198</v>
      </c>
    </row>
    <row r="71" spans="3:16" x14ac:dyDescent="0.15">
      <c r="C71" s="3" t="s">
        <v>589</v>
      </c>
      <c r="L71" t="s">
        <v>657</v>
      </c>
      <c r="M71"/>
      <c r="P71" s="3" t="s">
        <v>199</v>
      </c>
    </row>
    <row r="72" spans="3:16" x14ac:dyDescent="0.15">
      <c r="L72" t="s">
        <v>285</v>
      </c>
      <c r="M72"/>
      <c r="P72" s="3" t="s">
        <v>200</v>
      </c>
    </row>
    <row r="73" spans="3:16" x14ac:dyDescent="0.15">
      <c r="L73" t="s">
        <v>287</v>
      </c>
      <c r="M73"/>
      <c r="P73" s="3" t="s">
        <v>201</v>
      </c>
    </row>
    <row r="74" spans="3:16" x14ac:dyDescent="0.15">
      <c r="L74" t="s">
        <v>658</v>
      </c>
      <c r="M74"/>
      <c r="P74" s="3" t="s">
        <v>203</v>
      </c>
    </row>
    <row r="75" spans="3:16" x14ac:dyDescent="0.15">
      <c r="L75" t="s">
        <v>291</v>
      </c>
      <c r="M75"/>
      <c r="P75" s="3" t="s">
        <v>205</v>
      </c>
    </row>
    <row r="76" spans="3:16" x14ac:dyDescent="0.15">
      <c r="L76" t="s">
        <v>293</v>
      </c>
      <c r="M76"/>
      <c r="P76" s="3" t="s">
        <v>207</v>
      </c>
    </row>
    <row r="77" spans="3:16" x14ac:dyDescent="0.15">
      <c r="L77" t="s">
        <v>295</v>
      </c>
      <c r="M77"/>
      <c r="P77" s="3" t="s">
        <v>209</v>
      </c>
    </row>
    <row r="78" spans="3:16" x14ac:dyDescent="0.15">
      <c r="L78" t="s">
        <v>297</v>
      </c>
      <c r="M78"/>
      <c r="P78" s="3" t="s">
        <v>211</v>
      </c>
    </row>
    <row r="79" spans="3:16" x14ac:dyDescent="0.15">
      <c r="L79" t="s">
        <v>299</v>
      </c>
      <c r="M79"/>
      <c r="P79" s="3" t="s">
        <v>212</v>
      </c>
    </row>
    <row r="80" spans="3:16" x14ac:dyDescent="0.15">
      <c r="L80" t="s">
        <v>301</v>
      </c>
      <c r="M80"/>
      <c r="P80" s="3" t="s">
        <v>213</v>
      </c>
    </row>
    <row r="81" spans="12:16" x14ac:dyDescent="0.15">
      <c r="L81" t="s">
        <v>666</v>
      </c>
      <c r="M81"/>
      <c r="P81" s="3" t="s">
        <v>215</v>
      </c>
    </row>
    <row r="82" spans="12:16" x14ac:dyDescent="0.15">
      <c r="L82" t="s">
        <v>304</v>
      </c>
      <c r="M82"/>
      <c r="P82" s="3" t="s">
        <v>217</v>
      </c>
    </row>
    <row r="83" spans="12:16" x14ac:dyDescent="0.15">
      <c r="L83" t="s">
        <v>659</v>
      </c>
      <c r="M83"/>
      <c r="P83" s="3" t="s">
        <v>219</v>
      </c>
    </row>
    <row r="84" spans="12:16" x14ac:dyDescent="0.15">
      <c r="L84" t="s">
        <v>307</v>
      </c>
      <c r="M84"/>
      <c r="P84" s="3" t="s">
        <v>220</v>
      </c>
    </row>
    <row r="85" spans="12:16" x14ac:dyDescent="0.15">
      <c r="L85" t="s">
        <v>309</v>
      </c>
      <c r="M85"/>
      <c r="P85" s="3" t="s">
        <v>221</v>
      </c>
    </row>
    <row r="86" spans="12:16" x14ac:dyDescent="0.15">
      <c r="L86" t="s">
        <v>311</v>
      </c>
      <c r="M86"/>
      <c r="P86" s="3" t="s">
        <v>222</v>
      </c>
    </row>
    <row r="87" spans="12:16" x14ac:dyDescent="0.15">
      <c r="L87" t="s">
        <v>313</v>
      </c>
      <c r="M87"/>
      <c r="P87" s="3" t="s">
        <v>223</v>
      </c>
    </row>
    <row r="88" spans="12:16" x14ac:dyDescent="0.15">
      <c r="L88" t="s">
        <v>660</v>
      </c>
      <c r="M88"/>
      <c r="P88" s="3" t="s">
        <v>225</v>
      </c>
    </row>
    <row r="89" spans="12:16" x14ac:dyDescent="0.15">
      <c r="L89" t="s">
        <v>667</v>
      </c>
      <c r="M89"/>
      <c r="P89" s="3" t="s">
        <v>227</v>
      </c>
    </row>
    <row r="90" spans="12:16" x14ac:dyDescent="0.15">
      <c r="L90" t="s">
        <v>330</v>
      </c>
      <c r="M90"/>
      <c r="P90" s="3" t="s">
        <v>228</v>
      </c>
    </row>
    <row r="91" spans="12:16" x14ac:dyDescent="0.15">
      <c r="L91" t="s">
        <v>332</v>
      </c>
      <c r="M91"/>
      <c r="P91" s="3" t="s">
        <v>230</v>
      </c>
    </row>
    <row r="92" spans="12:16" x14ac:dyDescent="0.15">
      <c r="L92" t="s">
        <v>661</v>
      </c>
      <c r="M92"/>
      <c r="P92" s="3" t="s">
        <v>232</v>
      </c>
    </row>
    <row r="93" spans="12:16" x14ac:dyDescent="0.15">
      <c r="L93" t="s">
        <v>341</v>
      </c>
      <c r="M93"/>
      <c r="P93" s="3" t="s">
        <v>233</v>
      </c>
    </row>
    <row r="94" spans="12:16" x14ac:dyDescent="0.15">
      <c r="L94" t="s">
        <v>343</v>
      </c>
      <c r="M94"/>
      <c r="P94" s="3" t="s">
        <v>235</v>
      </c>
    </row>
    <row r="95" spans="12:16" x14ac:dyDescent="0.15">
      <c r="L95" t="s">
        <v>345</v>
      </c>
      <c r="M95"/>
      <c r="P95" s="3" t="s">
        <v>236</v>
      </c>
    </row>
    <row r="96" spans="12:16" x14ac:dyDescent="0.15">
      <c r="L96" t="s">
        <v>592</v>
      </c>
      <c r="M96"/>
      <c r="P96" s="3" t="s">
        <v>237</v>
      </c>
    </row>
    <row r="97" spans="12:16" x14ac:dyDescent="0.15">
      <c r="L97" t="s">
        <v>593</v>
      </c>
      <c r="M97"/>
      <c r="P97" s="3" t="s">
        <v>238</v>
      </c>
    </row>
    <row r="98" spans="12:16" x14ac:dyDescent="0.15">
      <c r="L98" t="s">
        <v>349</v>
      </c>
      <c r="M98"/>
      <c r="P98" s="3" t="s">
        <v>240</v>
      </c>
    </row>
    <row r="99" spans="12:16" x14ac:dyDescent="0.15">
      <c r="L99" t="s">
        <v>351</v>
      </c>
      <c r="M99"/>
      <c r="P99" s="3" t="s">
        <v>242</v>
      </c>
    </row>
    <row r="100" spans="12:16" x14ac:dyDescent="0.15">
      <c r="L100" t="s">
        <v>353</v>
      </c>
      <c r="M100"/>
      <c r="P100" s="3" t="s">
        <v>244</v>
      </c>
    </row>
    <row r="101" spans="12:16" x14ac:dyDescent="0.15">
      <c r="L101" t="s">
        <v>355</v>
      </c>
      <c r="M101"/>
      <c r="P101" s="3" t="s">
        <v>246</v>
      </c>
    </row>
    <row r="102" spans="12:16" x14ac:dyDescent="0.15">
      <c r="L102" t="s">
        <v>357</v>
      </c>
      <c r="M102"/>
      <c r="P102" s="3" t="s">
        <v>248</v>
      </c>
    </row>
    <row r="103" spans="12:16" x14ac:dyDescent="0.15">
      <c r="L103" t="s">
        <v>359</v>
      </c>
      <c r="M103"/>
      <c r="P103" s="3" t="s">
        <v>250</v>
      </c>
    </row>
    <row r="104" spans="12:16" x14ac:dyDescent="0.15">
      <c r="L104" t="s">
        <v>362</v>
      </c>
      <c r="M104"/>
      <c r="P104" s="3" t="s">
        <v>252</v>
      </c>
    </row>
    <row r="105" spans="12:16" x14ac:dyDescent="0.15">
      <c r="L105" t="s">
        <v>364</v>
      </c>
      <c r="M105"/>
      <c r="P105" s="3" t="s">
        <v>253</v>
      </c>
    </row>
    <row r="106" spans="12:16" x14ac:dyDescent="0.15">
      <c r="L106" t="s">
        <v>594</v>
      </c>
      <c r="M106"/>
      <c r="P106" s="3" t="s">
        <v>254</v>
      </c>
    </row>
    <row r="107" spans="12:16" x14ac:dyDescent="0.15">
      <c r="L107" t="s">
        <v>367</v>
      </c>
      <c r="M107"/>
      <c r="P107" s="3" t="s">
        <v>256</v>
      </c>
    </row>
    <row r="108" spans="12:16" x14ac:dyDescent="0.15">
      <c r="L108" t="s">
        <v>369</v>
      </c>
      <c r="M108"/>
      <c r="P108" s="3" t="s">
        <v>257</v>
      </c>
    </row>
    <row r="109" spans="12:16" x14ac:dyDescent="0.15">
      <c r="L109" t="s">
        <v>371</v>
      </c>
      <c r="M109"/>
      <c r="P109" s="3" t="s">
        <v>258</v>
      </c>
    </row>
    <row r="110" spans="12:16" x14ac:dyDescent="0.15">
      <c r="L110" t="s">
        <v>668</v>
      </c>
      <c r="M110"/>
      <c r="P110" s="3" t="s">
        <v>259</v>
      </c>
    </row>
    <row r="111" spans="12:16" x14ac:dyDescent="0.15">
      <c r="L111" t="s">
        <v>374</v>
      </c>
      <c r="M111"/>
      <c r="P111" s="3" t="s">
        <v>261</v>
      </c>
    </row>
    <row r="112" spans="12:16" x14ac:dyDescent="0.15">
      <c r="L112" t="s">
        <v>376</v>
      </c>
      <c r="M112"/>
      <c r="P112" s="3" t="s">
        <v>263</v>
      </c>
    </row>
    <row r="113" spans="12:16" x14ac:dyDescent="0.15">
      <c r="L113" t="s">
        <v>595</v>
      </c>
      <c r="M113"/>
      <c r="P113" s="3" t="s">
        <v>265</v>
      </c>
    </row>
    <row r="114" spans="12:16" x14ac:dyDescent="0.15">
      <c r="L114" t="s">
        <v>379</v>
      </c>
      <c r="M114"/>
      <c r="P114" s="3" t="s">
        <v>267</v>
      </c>
    </row>
    <row r="115" spans="12:16" x14ac:dyDescent="0.15">
      <c r="L115" t="s">
        <v>596</v>
      </c>
      <c r="M115"/>
      <c r="P115" s="3" t="s">
        <v>268</v>
      </c>
    </row>
    <row r="116" spans="12:16" x14ac:dyDescent="0.15">
      <c r="L116" t="s">
        <v>597</v>
      </c>
      <c r="M116"/>
      <c r="P116" s="3" t="s">
        <v>270</v>
      </c>
    </row>
    <row r="117" spans="12:16" x14ac:dyDescent="0.15">
      <c r="L117" t="s">
        <v>383</v>
      </c>
      <c r="M117"/>
      <c r="P117" s="3" t="s">
        <v>272</v>
      </c>
    </row>
    <row r="118" spans="12:16" x14ac:dyDescent="0.15">
      <c r="L118" t="s">
        <v>385</v>
      </c>
      <c r="M118"/>
      <c r="P118" s="3" t="s">
        <v>274</v>
      </c>
    </row>
    <row r="119" spans="12:16" x14ac:dyDescent="0.15">
      <c r="L119" t="s">
        <v>387</v>
      </c>
      <c r="M119"/>
      <c r="P119" s="3" t="s">
        <v>276</v>
      </c>
    </row>
    <row r="120" spans="12:16" x14ac:dyDescent="0.15">
      <c r="L120" t="s">
        <v>389</v>
      </c>
      <c r="M120"/>
      <c r="P120" s="3" t="s">
        <v>277</v>
      </c>
    </row>
    <row r="121" spans="12:16" x14ac:dyDescent="0.15">
      <c r="L121" t="s">
        <v>391</v>
      </c>
      <c r="M121"/>
      <c r="P121" s="3" t="s">
        <v>279</v>
      </c>
    </row>
    <row r="122" spans="12:16" x14ac:dyDescent="0.15">
      <c r="L122" t="s">
        <v>393</v>
      </c>
      <c r="M122"/>
      <c r="P122" s="3" t="s">
        <v>281</v>
      </c>
    </row>
    <row r="123" spans="12:16" x14ac:dyDescent="0.15">
      <c r="L123" t="s">
        <v>395</v>
      </c>
      <c r="M123"/>
      <c r="P123" s="3" t="s">
        <v>283</v>
      </c>
    </row>
    <row r="124" spans="12:16" x14ac:dyDescent="0.15">
      <c r="L124" t="s">
        <v>397</v>
      </c>
      <c r="M124"/>
      <c r="P124" s="3" t="s">
        <v>284</v>
      </c>
    </row>
    <row r="125" spans="12:16" x14ac:dyDescent="0.15">
      <c r="L125" t="s">
        <v>399</v>
      </c>
      <c r="M125"/>
      <c r="P125" s="3" t="s">
        <v>286</v>
      </c>
    </row>
    <row r="126" spans="12:16" x14ac:dyDescent="0.15">
      <c r="L126" t="s">
        <v>598</v>
      </c>
      <c r="M126"/>
      <c r="P126" s="3" t="s">
        <v>288</v>
      </c>
    </row>
    <row r="127" spans="12:16" x14ac:dyDescent="0.15">
      <c r="L127" t="s">
        <v>402</v>
      </c>
      <c r="M127"/>
      <c r="P127" s="3" t="s">
        <v>289</v>
      </c>
    </row>
    <row r="128" spans="12:16" x14ac:dyDescent="0.15">
      <c r="L128" t="s">
        <v>404</v>
      </c>
      <c r="M128"/>
      <c r="P128" s="3" t="s">
        <v>290</v>
      </c>
    </row>
    <row r="129" spans="12:16" x14ac:dyDescent="0.15">
      <c r="L129" t="s">
        <v>406</v>
      </c>
      <c r="M129"/>
      <c r="P129" s="3" t="s">
        <v>292</v>
      </c>
    </row>
    <row r="130" spans="12:16" x14ac:dyDescent="0.15">
      <c r="L130" t="s">
        <v>407</v>
      </c>
      <c r="M130"/>
      <c r="P130" s="3" t="s">
        <v>294</v>
      </c>
    </row>
    <row r="131" spans="12:16" x14ac:dyDescent="0.15">
      <c r="L131" t="s">
        <v>408</v>
      </c>
      <c r="M131"/>
      <c r="P131" s="3" t="s">
        <v>296</v>
      </c>
    </row>
    <row r="132" spans="12:16" x14ac:dyDescent="0.15">
      <c r="L132" t="s">
        <v>409</v>
      </c>
      <c r="M132"/>
      <c r="P132" s="3" t="s">
        <v>298</v>
      </c>
    </row>
    <row r="133" spans="12:16" x14ac:dyDescent="0.15">
      <c r="L133" t="s">
        <v>410</v>
      </c>
      <c r="M133"/>
      <c r="P133" s="3" t="s">
        <v>300</v>
      </c>
    </row>
    <row r="134" spans="12:16" x14ac:dyDescent="0.15">
      <c r="L134" t="s">
        <v>599</v>
      </c>
      <c r="M134"/>
      <c r="P134" s="3" t="s">
        <v>302</v>
      </c>
    </row>
    <row r="135" spans="12:16" x14ac:dyDescent="0.15">
      <c r="L135" t="s">
        <v>411</v>
      </c>
      <c r="M135"/>
      <c r="P135" s="3" t="s">
        <v>303</v>
      </c>
    </row>
    <row r="136" spans="12:16" x14ac:dyDescent="0.15">
      <c r="L136" t="s">
        <v>600</v>
      </c>
      <c r="M136"/>
      <c r="P136" s="3" t="s">
        <v>305</v>
      </c>
    </row>
    <row r="137" spans="12:16" x14ac:dyDescent="0.15">
      <c r="L137" t="s">
        <v>601</v>
      </c>
      <c r="M137"/>
      <c r="P137" s="3" t="s">
        <v>306</v>
      </c>
    </row>
    <row r="138" spans="12:16" x14ac:dyDescent="0.15">
      <c r="L138" t="s">
        <v>412</v>
      </c>
      <c r="M138"/>
      <c r="P138" s="3" t="s">
        <v>308</v>
      </c>
    </row>
    <row r="139" spans="12:16" x14ac:dyDescent="0.15">
      <c r="L139" t="s">
        <v>602</v>
      </c>
      <c r="M139"/>
      <c r="P139" s="3" t="s">
        <v>310</v>
      </c>
    </row>
    <row r="140" spans="12:16" x14ac:dyDescent="0.15">
      <c r="L140" t="s">
        <v>413</v>
      </c>
      <c r="M140"/>
      <c r="P140" s="3" t="s">
        <v>312</v>
      </c>
    </row>
    <row r="141" spans="12:16" x14ac:dyDescent="0.15">
      <c r="L141" t="s">
        <v>603</v>
      </c>
      <c r="M141"/>
      <c r="P141" s="3" t="s">
        <v>314</v>
      </c>
    </row>
    <row r="142" spans="12:16" x14ac:dyDescent="0.15">
      <c r="L142" t="s">
        <v>604</v>
      </c>
      <c r="M142"/>
      <c r="P142" s="3" t="s">
        <v>315</v>
      </c>
    </row>
    <row r="143" spans="12:16" x14ac:dyDescent="0.15">
      <c r="L143" t="s">
        <v>414</v>
      </c>
      <c r="M143"/>
      <c r="P143" s="3" t="s">
        <v>316</v>
      </c>
    </row>
    <row r="144" spans="12:16" x14ac:dyDescent="0.15">
      <c r="L144" t="s">
        <v>415</v>
      </c>
      <c r="M144"/>
      <c r="P144" s="3" t="s">
        <v>317</v>
      </c>
    </row>
    <row r="145" spans="12:16" x14ac:dyDescent="0.15">
      <c r="L145" t="s">
        <v>605</v>
      </c>
      <c r="M145"/>
      <c r="P145" s="3" t="s">
        <v>318</v>
      </c>
    </row>
    <row r="146" spans="12:16" x14ac:dyDescent="0.15">
      <c r="L146" t="s">
        <v>606</v>
      </c>
      <c r="M146"/>
      <c r="P146" s="3" t="s">
        <v>319</v>
      </c>
    </row>
    <row r="147" spans="12:16" x14ac:dyDescent="0.15">
      <c r="L147" t="s">
        <v>607</v>
      </c>
      <c r="M147"/>
      <c r="P147" s="3" t="s">
        <v>320</v>
      </c>
    </row>
    <row r="148" spans="12:16" x14ac:dyDescent="0.15">
      <c r="L148" t="s">
        <v>608</v>
      </c>
      <c r="M148"/>
      <c r="P148" s="3" t="s">
        <v>321</v>
      </c>
    </row>
    <row r="149" spans="12:16" x14ac:dyDescent="0.15">
      <c r="L149" t="s">
        <v>609</v>
      </c>
      <c r="M149"/>
      <c r="P149" s="3" t="s">
        <v>322</v>
      </c>
    </row>
    <row r="150" spans="12:16" x14ac:dyDescent="0.15">
      <c r="L150" t="s">
        <v>416</v>
      </c>
      <c r="M150"/>
      <c r="P150" s="3" t="s">
        <v>323</v>
      </c>
    </row>
    <row r="151" spans="12:16" x14ac:dyDescent="0.15">
      <c r="L151" t="s">
        <v>610</v>
      </c>
      <c r="M151"/>
      <c r="P151" s="3" t="s">
        <v>324</v>
      </c>
    </row>
    <row r="152" spans="12:16" x14ac:dyDescent="0.15">
      <c r="L152" t="s">
        <v>417</v>
      </c>
      <c r="M152"/>
      <c r="P152" s="3" t="s">
        <v>325</v>
      </c>
    </row>
    <row r="153" spans="12:16" x14ac:dyDescent="0.15">
      <c r="L153" t="s">
        <v>611</v>
      </c>
      <c r="M153"/>
      <c r="P153" s="3" t="s">
        <v>327</v>
      </c>
    </row>
    <row r="154" spans="12:16" x14ac:dyDescent="0.15">
      <c r="L154" t="s">
        <v>612</v>
      </c>
      <c r="M154"/>
      <c r="P154" s="3" t="s">
        <v>328</v>
      </c>
    </row>
    <row r="155" spans="12:16" x14ac:dyDescent="0.15">
      <c r="L155" t="s">
        <v>418</v>
      </c>
      <c r="M155"/>
      <c r="P155" s="3" t="s">
        <v>329</v>
      </c>
    </row>
    <row r="156" spans="12:16" x14ac:dyDescent="0.15">
      <c r="L156" t="s">
        <v>613</v>
      </c>
      <c r="M156"/>
      <c r="P156" s="3" t="s">
        <v>331</v>
      </c>
    </row>
    <row r="157" spans="12:16" x14ac:dyDescent="0.15">
      <c r="L157" t="s">
        <v>614</v>
      </c>
      <c r="M157"/>
      <c r="P157" s="3" t="s">
        <v>333</v>
      </c>
    </row>
    <row r="158" spans="12:16" x14ac:dyDescent="0.15">
      <c r="L158" t="s">
        <v>615</v>
      </c>
      <c r="M158"/>
      <c r="P158" s="3" t="s">
        <v>334</v>
      </c>
    </row>
    <row r="159" spans="12:16" x14ac:dyDescent="0.15">
      <c r="L159" t="s">
        <v>616</v>
      </c>
      <c r="M159"/>
      <c r="P159" s="3" t="s">
        <v>335</v>
      </c>
    </row>
    <row r="160" spans="12:16" x14ac:dyDescent="0.15">
      <c r="L160" t="s">
        <v>419</v>
      </c>
      <c r="M160"/>
      <c r="P160" s="3" t="s">
        <v>336</v>
      </c>
    </row>
    <row r="161" spans="12:16" x14ac:dyDescent="0.15">
      <c r="L161" t="s">
        <v>420</v>
      </c>
      <c r="M161"/>
      <c r="P161" s="3" t="s">
        <v>337</v>
      </c>
    </row>
    <row r="162" spans="12:16" x14ac:dyDescent="0.15">
      <c r="L162" t="s">
        <v>421</v>
      </c>
      <c r="M162"/>
      <c r="P162" s="3" t="s">
        <v>338</v>
      </c>
    </row>
    <row r="163" spans="12:16" x14ac:dyDescent="0.15">
      <c r="L163" t="s">
        <v>422</v>
      </c>
      <c r="M163"/>
      <c r="P163" s="3" t="s">
        <v>339</v>
      </c>
    </row>
    <row r="164" spans="12:16" x14ac:dyDescent="0.15">
      <c r="L164" t="s">
        <v>423</v>
      </c>
      <c r="M164"/>
      <c r="P164" s="3" t="s">
        <v>340</v>
      </c>
    </row>
    <row r="165" spans="12:16" x14ac:dyDescent="0.15">
      <c r="L165" t="s">
        <v>617</v>
      </c>
      <c r="M165"/>
      <c r="P165" s="3" t="s">
        <v>342</v>
      </c>
    </row>
    <row r="166" spans="12:16" x14ac:dyDescent="0.15">
      <c r="L166" t="s">
        <v>618</v>
      </c>
      <c r="M166"/>
      <c r="P166" s="3" t="s">
        <v>344</v>
      </c>
    </row>
    <row r="167" spans="12:16" x14ac:dyDescent="0.15">
      <c r="L167" t="s">
        <v>619</v>
      </c>
      <c r="M167"/>
      <c r="P167" s="3" t="s">
        <v>346</v>
      </c>
    </row>
    <row r="168" spans="12:16" x14ac:dyDescent="0.15">
      <c r="L168" t="s">
        <v>620</v>
      </c>
      <c r="M168"/>
      <c r="P168" s="3" t="s">
        <v>347</v>
      </c>
    </row>
    <row r="169" spans="12:16" x14ac:dyDescent="0.15">
      <c r="L169" t="s">
        <v>621</v>
      </c>
      <c r="M169"/>
      <c r="P169" s="3" t="s">
        <v>348</v>
      </c>
    </row>
    <row r="170" spans="12:16" x14ac:dyDescent="0.15">
      <c r="L170" t="s">
        <v>622</v>
      </c>
      <c r="M170"/>
      <c r="P170" s="3" t="s">
        <v>350</v>
      </c>
    </row>
    <row r="171" spans="12:16" x14ac:dyDescent="0.15">
      <c r="L171" t="s">
        <v>623</v>
      </c>
      <c r="M171"/>
      <c r="P171" s="3" t="s">
        <v>352</v>
      </c>
    </row>
    <row r="172" spans="12:16" x14ac:dyDescent="0.15">
      <c r="L172" t="s">
        <v>624</v>
      </c>
      <c r="M172"/>
      <c r="P172" s="3" t="s">
        <v>354</v>
      </c>
    </row>
    <row r="173" spans="12:16" x14ac:dyDescent="0.15">
      <c r="L173" t="s">
        <v>625</v>
      </c>
      <c r="M173"/>
      <c r="P173" s="3" t="s">
        <v>356</v>
      </c>
    </row>
    <row r="174" spans="12:16" x14ac:dyDescent="0.15">
      <c r="L174" t="s">
        <v>424</v>
      </c>
      <c r="M174"/>
      <c r="P174" s="3" t="s">
        <v>358</v>
      </c>
    </row>
    <row r="175" spans="12:16" x14ac:dyDescent="0.15">
      <c r="L175" t="s">
        <v>626</v>
      </c>
      <c r="M175"/>
      <c r="P175" s="3" t="s">
        <v>360</v>
      </c>
    </row>
    <row r="176" spans="12:16" x14ac:dyDescent="0.15">
      <c r="L176" t="s">
        <v>627</v>
      </c>
      <c r="M176"/>
      <c r="P176" s="3" t="s">
        <v>361</v>
      </c>
    </row>
    <row r="177" spans="12:16" x14ac:dyDescent="0.15">
      <c r="L177" t="s">
        <v>628</v>
      </c>
      <c r="M177"/>
      <c r="P177" s="3" t="s">
        <v>363</v>
      </c>
    </row>
    <row r="178" spans="12:16" x14ac:dyDescent="0.15">
      <c r="L178" t="s">
        <v>629</v>
      </c>
      <c r="M178"/>
      <c r="P178" s="3" t="s">
        <v>365</v>
      </c>
    </row>
    <row r="179" spans="12:16" x14ac:dyDescent="0.15">
      <c r="L179" t="s">
        <v>630</v>
      </c>
      <c r="M179"/>
      <c r="P179" s="3" t="s">
        <v>366</v>
      </c>
    </row>
    <row r="180" spans="12:16" x14ac:dyDescent="0.15">
      <c r="L180" t="s">
        <v>631</v>
      </c>
      <c r="M180"/>
      <c r="P180" s="3" t="s">
        <v>370</v>
      </c>
    </row>
    <row r="181" spans="12:16" x14ac:dyDescent="0.15">
      <c r="L181" t="s">
        <v>425</v>
      </c>
      <c r="M181"/>
      <c r="P181" s="3" t="s">
        <v>372</v>
      </c>
    </row>
    <row r="182" spans="12:16" x14ac:dyDescent="0.15">
      <c r="L182" t="s">
        <v>426</v>
      </c>
      <c r="M182"/>
      <c r="P182" s="3" t="s">
        <v>373</v>
      </c>
    </row>
    <row r="183" spans="12:16" x14ac:dyDescent="0.15">
      <c r="L183" t="s">
        <v>427</v>
      </c>
      <c r="M183"/>
      <c r="P183" s="3" t="s">
        <v>375</v>
      </c>
    </row>
    <row r="184" spans="12:16" x14ac:dyDescent="0.15">
      <c r="L184" t="s">
        <v>632</v>
      </c>
      <c r="M184"/>
      <c r="P184" s="3" t="s">
        <v>377</v>
      </c>
    </row>
    <row r="185" spans="12:16" x14ac:dyDescent="0.15">
      <c r="L185" t="s">
        <v>633</v>
      </c>
      <c r="M185"/>
      <c r="P185" s="3" t="s">
        <v>378</v>
      </c>
    </row>
    <row r="186" spans="12:16" x14ac:dyDescent="0.15">
      <c r="L186" t="s">
        <v>634</v>
      </c>
      <c r="M186"/>
      <c r="P186" s="3" t="s">
        <v>380</v>
      </c>
    </row>
    <row r="187" spans="12:16" x14ac:dyDescent="0.15">
      <c r="L187" t="s">
        <v>635</v>
      </c>
      <c r="M187"/>
      <c r="P187" s="3" t="s">
        <v>381</v>
      </c>
    </row>
    <row r="188" spans="12:16" x14ac:dyDescent="0.15">
      <c r="L188" t="s">
        <v>428</v>
      </c>
      <c r="M188"/>
      <c r="P188" s="3" t="s">
        <v>382</v>
      </c>
    </row>
    <row r="189" spans="12:16" x14ac:dyDescent="0.15">
      <c r="L189" t="s">
        <v>429</v>
      </c>
      <c r="M189"/>
      <c r="P189" s="3" t="s">
        <v>384</v>
      </c>
    </row>
    <row r="190" spans="12:16" x14ac:dyDescent="0.15">
      <c r="L190" t="s">
        <v>636</v>
      </c>
      <c r="M190"/>
      <c r="P190" s="3" t="s">
        <v>386</v>
      </c>
    </row>
    <row r="191" spans="12:16" x14ac:dyDescent="0.15">
      <c r="L191" t="s">
        <v>637</v>
      </c>
      <c r="M191"/>
      <c r="P191" s="3" t="s">
        <v>388</v>
      </c>
    </row>
    <row r="192" spans="12:16" x14ac:dyDescent="0.15">
      <c r="L192" t="s">
        <v>430</v>
      </c>
      <c r="M192"/>
      <c r="P192" s="3" t="s">
        <v>390</v>
      </c>
    </row>
    <row r="193" spans="12:16" x14ac:dyDescent="0.15">
      <c r="L193" t="s">
        <v>638</v>
      </c>
      <c r="M193"/>
      <c r="P193" s="3" t="s">
        <v>392</v>
      </c>
    </row>
    <row r="194" spans="12:16" x14ac:dyDescent="0.15">
      <c r="L194" t="s">
        <v>639</v>
      </c>
      <c r="M194"/>
      <c r="P194" s="3" t="s">
        <v>394</v>
      </c>
    </row>
    <row r="195" spans="12:16" x14ac:dyDescent="0.15">
      <c r="L195" t="s">
        <v>640</v>
      </c>
      <c r="M195"/>
      <c r="P195" s="3" t="s">
        <v>396</v>
      </c>
    </row>
    <row r="196" spans="12:16" x14ac:dyDescent="0.15">
      <c r="L196" t="s">
        <v>431</v>
      </c>
      <c r="M196"/>
      <c r="P196" s="3" t="s">
        <v>398</v>
      </c>
    </row>
    <row r="197" spans="12:16" x14ac:dyDescent="0.15">
      <c r="L197" t="s">
        <v>432</v>
      </c>
      <c r="M197"/>
      <c r="P197" s="3" t="s">
        <v>400</v>
      </c>
    </row>
    <row r="198" spans="12:16" x14ac:dyDescent="0.15">
      <c r="L198" t="s">
        <v>433</v>
      </c>
      <c r="M198"/>
      <c r="P198" s="3" t="s">
        <v>401</v>
      </c>
    </row>
    <row r="199" spans="12:16" x14ac:dyDescent="0.15">
      <c r="L199" t="s">
        <v>434</v>
      </c>
      <c r="M199"/>
      <c r="P199" s="3" t="s">
        <v>403</v>
      </c>
    </row>
    <row r="200" spans="12:16" x14ac:dyDescent="0.15">
      <c r="L200" t="s">
        <v>641</v>
      </c>
      <c r="M200"/>
      <c r="P200" s="3" t="s">
        <v>405</v>
      </c>
    </row>
    <row r="201" spans="12:16" x14ac:dyDescent="0.15">
      <c r="L201" t="s">
        <v>642</v>
      </c>
      <c r="M201"/>
    </row>
    <row r="202" spans="12:16" x14ac:dyDescent="0.15">
      <c r="L202" t="s">
        <v>643</v>
      </c>
      <c r="M202"/>
    </row>
    <row r="203" spans="12:16" x14ac:dyDescent="0.15">
      <c r="L203" t="s">
        <v>435</v>
      </c>
      <c r="M203"/>
    </row>
    <row r="204" spans="12:16" x14ac:dyDescent="0.15">
      <c r="L204" t="s">
        <v>695</v>
      </c>
      <c r="M204"/>
    </row>
    <row r="205" spans="12:16" x14ac:dyDescent="0.15">
      <c r="L205" t="s">
        <v>694</v>
      </c>
      <c r="M205"/>
    </row>
    <row r="206" spans="12:16" x14ac:dyDescent="0.15">
      <c r="L206" t="s">
        <v>669</v>
      </c>
      <c r="M206"/>
    </row>
    <row r="207" spans="12:16" x14ac:dyDescent="0.15">
      <c r="L207" t="s">
        <v>670</v>
      </c>
      <c r="M207"/>
    </row>
    <row r="208" spans="12:16" x14ac:dyDescent="0.15">
      <c r="L208" t="s">
        <v>671</v>
      </c>
      <c r="M208"/>
    </row>
    <row r="209" spans="12:13" x14ac:dyDescent="0.15">
      <c r="L209" t="s">
        <v>436</v>
      </c>
      <c r="M209"/>
    </row>
    <row r="210" spans="12:13" x14ac:dyDescent="0.15">
      <c r="L210" t="s">
        <v>644</v>
      </c>
      <c r="M210"/>
    </row>
    <row r="211" spans="12:13" x14ac:dyDescent="0.15">
      <c r="L211" t="s">
        <v>437</v>
      </c>
      <c r="M211"/>
    </row>
    <row r="212" spans="12:13" x14ac:dyDescent="0.15">
      <c r="L212" t="s">
        <v>438</v>
      </c>
      <c r="M212"/>
    </row>
    <row r="213" spans="12:13" x14ac:dyDescent="0.15">
      <c r="L213" t="s">
        <v>645</v>
      </c>
      <c r="M213"/>
    </row>
    <row r="214" spans="12:13" x14ac:dyDescent="0.15">
      <c r="L214" t="s">
        <v>672</v>
      </c>
      <c r="M214"/>
    </row>
    <row r="215" spans="12:13" x14ac:dyDescent="0.15">
      <c r="L215" t="s">
        <v>439</v>
      </c>
      <c r="M215"/>
    </row>
  </sheetData>
  <sheetProtection algorithmName="SHA-512" hashValue="1OnmLhcdvfmqgOxe5GkgJA3M2gNcAFuq9Y3ffmun1h8tEPMxek7TdPVIdqfqk5oeIGbNc3ewq91E9imhOCo7Wg==" saltValue="Td0v6Iae9pcO4iyeMAOH7Q=="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f8fb02e3-efe1-4afb-b64d-2dc19112b07d" xsi:nil="true"/>
    <MigrationWizIdPermissions xmlns="f8fb02e3-efe1-4afb-b64d-2dc19112b07d" xsi:nil="true"/>
    <MigrationWizId xmlns="f8fb02e3-efe1-4afb-b64d-2dc19112b07d" xsi:nil="true"/>
    <MigrationWizIdDocumentLibraryPermissions xmlns="f8fb02e3-efe1-4afb-b64d-2dc19112b07d" xsi:nil="true"/>
    <MigrationWizIdSecurityGroups xmlns="f8fb02e3-efe1-4afb-b64d-2dc19112b0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681FF50347B245AA95EF6EBEDAA6E6" ma:contentTypeVersion="18" ma:contentTypeDescription="Create a new document." ma:contentTypeScope="" ma:versionID="897202819c3eff00433c8e1d697cc153">
  <xsd:schema xmlns:xsd="http://www.w3.org/2001/XMLSchema" xmlns:xs="http://www.w3.org/2001/XMLSchema" xmlns:p="http://schemas.microsoft.com/office/2006/metadata/properties" xmlns:ns3="f8fb02e3-efe1-4afb-b64d-2dc19112b07d" xmlns:ns4="1e8b82a5-14dd-4119-ae18-3113b58fb906" targetNamespace="http://schemas.microsoft.com/office/2006/metadata/properties" ma:root="true" ma:fieldsID="06846a1658cb19fbcba8c612f9148240" ns3:_="" ns4:_="">
    <xsd:import namespace="f8fb02e3-efe1-4afb-b64d-2dc19112b07d"/>
    <xsd:import namespace="1e8b82a5-14dd-4119-ae18-3113b58fb906"/>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b02e3-efe1-4afb-b64d-2dc19112b07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b82a5-14dd-4119-ae18-3113b58fb906"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SharingHintHash" ma:index="2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9945C7-7DF6-43EF-8E20-89A78DB05A1D}">
  <ds:schemaRefs>
    <ds:schemaRef ds:uri="http://www.w3.org/XML/1998/namespace"/>
    <ds:schemaRef ds:uri="http://purl.org/dc/elements/1.1/"/>
    <ds:schemaRef ds:uri="http://schemas.microsoft.com/office/infopath/2007/PartnerControls"/>
    <ds:schemaRef ds:uri="http://schemas.microsoft.com/office/2006/metadata/properties"/>
    <ds:schemaRef ds:uri="http://purl.org/dc/terms/"/>
    <ds:schemaRef ds:uri="f8fb02e3-efe1-4afb-b64d-2dc19112b07d"/>
    <ds:schemaRef ds:uri="http://schemas.microsoft.com/office/2006/documentManagement/types"/>
    <ds:schemaRef ds:uri="http://schemas.openxmlformats.org/package/2006/metadata/core-properties"/>
    <ds:schemaRef ds:uri="1e8b82a5-14dd-4119-ae18-3113b58fb906"/>
    <ds:schemaRef ds:uri="http://purl.org/dc/dcmitype/"/>
  </ds:schemaRefs>
</ds:datastoreItem>
</file>

<file path=customXml/itemProps2.xml><?xml version="1.0" encoding="utf-8"?>
<ds:datastoreItem xmlns:ds="http://schemas.openxmlformats.org/officeDocument/2006/customXml" ds:itemID="{E5048B6C-3011-48B1-98E3-4F0E781CB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b02e3-efe1-4afb-b64d-2dc19112b07d"/>
    <ds:schemaRef ds:uri="1e8b82a5-14dd-4119-ae18-3113b58fb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C227F5-5A43-447F-A9B9-610D9DCD35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Vendor Form</vt:lpstr>
      <vt:lpstr>MDM</vt:lpstr>
      <vt:lpstr>Drop down list</vt:lpstr>
      <vt:lpstr>Choose_from_drop_down</vt:lpstr>
      <vt:lpstr>MDM!Druckbereich</vt:lpstr>
      <vt:lpstr>'Vendor Form'!Druckbereich</vt:lpstr>
      <vt:lpstr>NobianCompanyCode</vt:lpstr>
      <vt:lpstr>NobianPurchaseOrganization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G.M.D. (Gisèle)</dc:creator>
  <cp:keywords/>
  <dc:description/>
  <cp:lastModifiedBy>Christine Wunderlich</cp:lastModifiedBy>
  <cp:revision/>
  <dcterms:created xsi:type="dcterms:W3CDTF">2020-01-13T10:38:39Z</dcterms:created>
  <dcterms:modified xsi:type="dcterms:W3CDTF">2024-02-07T10:53:55Z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0x01010083681FF50347B245AA95EF6EBEDAA6E6</vt:lpwstr>
  </property>
  <property fmtid="{D5CDD505-2E9C-101B-9397-08002B2CF9AE}" pid="3" name="Order">
    <vt:r8>170500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